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 - Vedlejší a ostatní ná..." sheetId="2" r:id="rId2"/>
    <sheet name="9 - Ostatní náklady souvi..." sheetId="3" r:id="rId3"/>
    <sheet name="SO 101 - KOMUNIKACE - sil..." sheetId="4" r:id="rId4"/>
    <sheet name="SO 102 - Místní komunikac..." sheetId="5" r:id="rId5"/>
    <sheet name="SO 201 - Rámový propustek" sheetId="6" r:id="rId6"/>
    <sheet name="SO 301 - Vodovod" sheetId="7" r:id="rId7"/>
    <sheet name="SO 301.1 - Dešťová kanali..." sheetId="8" r:id="rId8"/>
    <sheet name="Pokyny pro vyplnění" sheetId="9" r:id="rId9"/>
  </sheets>
  <definedNames>
    <definedName name="_xlnm.Print_Area" localSheetId="0">'Rekapitulace stavby'!$D$4:$AO$33,'Rekapitulace stavby'!$C$39:$AQ$59</definedName>
    <definedName name="_xlnm.Print_Titles" localSheetId="0">'Rekapitulace stavby'!$49:$49</definedName>
    <definedName name="_xlnm._FilterDatabase" localSheetId="1" hidden="1">'0 - Vedlejší a ostatní ná...'!$C$79:$K$96</definedName>
    <definedName name="_xlnm.Print_Area" localSheetId="1">'0 - Vedlejší a ostatní ná...'!$C$4:$J$36,'0 - Vedlejší a ostatní ná...'!$C$42:$J$61,'0 - Vedlejší a ostatní ná...'!$C$67:$K$96</definedName>
    <definedName name="_xlnm.Print_Titles" localSheetId="1">'0 - Vedlejší a ostatní ná...'!$79:$79</definedName>
    <definedName name="_xlnm._FilterDatabase" localSheetId="2" hidden="1">'9 - Ostatní náklady souvi...'!$C$78:$K$100</definedName>
    <definedName name="_xlnm.Print_Area" localSheetId="2">'9 - Ostatní náklady souvi...'!$C$4:$J$36,'9 - Ostatní náklady souvi...'!$C$42:$J$60,'9 - Ostatní náklady souvi...'!$C$66:$K$100</definedName>
    <definedName name="_xlnm.Print_Titles" localSheetId="2">'9 - Ostatní náklady souvi...'!$78:$78</definedName>
    <definedName name="_xlnm._FilterDatabase" localSheetId="3" hidden="1">'SO 101 - KOMUNIKACE - sil...'!$C$85:$K$327</definedName>
    <definedName name="_xlnm.Print_Area" localSheetId="3">'SO 101 - KOMUNIKACE - sil...'!$C$4:$J$36,'SO 101 - KOMUNIKACE - sil...'!$C$42:$J$67,'SO 101 - KOMUNIKACE - sil...'!$C$73:$K$327</definedName>
    <definedName name="_xlnm.Print_Titles" localSheetId="3">'SO 101 - KOMUNIKACE - sil...'!$85:$85</definedName>
    <definedName name="_xlnm._FilterDatabase" localSheetId="4" hidden="1">'SO 102 - Místní komunikac...'!$C$85:$K$352</definedName>
    <definedName name="_xlnm.Print_Area" localSheetId="4">'SO 102 - Místní komunikac...'!$C$4:$J$36,'SO 102 - Místní komunikac...'!$C$42:$J$67,'SO 102 - Místní komunikac...'!$C$73:$K$352</definedName>
    <definedName name="_xlnm.Print_Titles" localSheetId="4">'SO 102 - Místní komunikac...'!$85:$85</definedName>
    <definedName name="_xlnm._FilterDatabase" localSheetId="5" hidden="1">'SO 201 - Rámový propustek'!$C$85:$K$242</definedName>
    <definedName name="_xlnm.Print_Area" localSheetId="5">'SO 201 - Rámový propustek'!$C$4:$J$36,'SO 201 - Rámový propustek'!$C$42:$J$67,'SO 201 - Rámový propustek'!$C$73:$K$242</definedName>
    <definedName name="_xlnm.Print_Titles" localSheetId="5">'SO 201 - Rámový propustek'!$85:$85</definedName>
    <definedName name="_xlnm._FilterDatabase" localSheetId="6" hidden="1">'SO 301 - Vodovod'!$C$79:$K$211</definedName>
    <definedName name="_xlnm.Print_Area" localSheetId="6">'SO 301 - Vodovod'!$C$4:$J$36,'SO 301 - Vodovod'!$C$42:$J$61,'SO 301 - Vodovod'!$C$67:$K$211</definedName>
    <definedName name="_xlnm.Print_Titles" localSheetId="6">'SO 301 - Vodovod'!$79:$79</definedName>
    <definedName name="_xlnm._FilterDatabase" localSheetId="7" hidden="1">'SO 301.1 - Dešťová kanali...'!$C$82:$K$141</definedName>
    <definedName name="_xlnm.Print_Area" localSheetId="7">'SO 301.1 - Dešťová kanali...'!$C$4:$J$36,'SO 301.1 - Dešťová kanali...'!$C$42:$J$64,'SO 301.1 - Dešťová kanali...'!$C$70:$K$141</definedName>
    <definedName name="_xlnm.Print_Titles" localSheetId="7">'SO 301.1 - Dešťová kanali...'!$82:$82</definedName>
    <definedName name="_xlnm.Print_Area" localSheetId="8">'Pokyny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8"/>
  <c r="AX58"/>
  <c i="8" r="BI140"/>
  <c r="BH140"/>
  <c r="BG140"/>
  <c r="BF140"/>
  <c r="T140"/>
  <c r="R140"/>
  <c r="P140"/>
  <c r="BK140"/>
  <c r="J140"/>
  <c r="BE140"/>
  <c r="BI139"/>
  <c r="BH139"/>
  <c r="BG139"/>
  <c r="BF139"/>
  <c r="T139"/>
  <c r="T138"/>
  <c r="R139"/>
  <c r="R138"/>
  <c r="P139"/>
  <c r="P138"/>
  <c r="BK139"/>
  <c r="BK138"/>
  <c r="J138"/>
  <c r="J139"/>
  <c r="BE139"/>
  <c r="J63"/>
  <c r="BI137"/>
  <c r="BH137"/>
  <c r="BG137"/>
  <c r="BF137"/>
  <c r="T137"/>
  <c r="R137"/>
  <c r="P137"/>
  <c r="BK137"/>
  <c r="J137"/>
  <c r="BE137"/>
  <c r="BI135"/>
  <c r="BH135"/>
  <c r="BG135"/>
  <c r="BF135"/>
  <c r="T135"/>
  <c r="R135"/>
  <c r="P135"/>
  <c r="BK135"/>
  <c r="J135"/>
  <c r="BE135"/>
  <c r="BI134"/>
  <c r="BH134"/>
  <c r="BG134"/>
  <c r="BF134"/>
  <c r="T134"/>
  <c r="R134"/>
  <c r="P134"/>
  <c r="BK134"/>
  <c r="J134"/>
  <c r="BE134"/>
  <c r="BI132"/>
  <c r="BH132"/>
  <c r="BG132"/>
  <c r="BF132"/>
  <c r="T132"/>
  <c r="R132"/>
  <c r="P132"/>
  <c r="BK132"/>
  <c r="J132"/>
  <c r="BE132"/>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19"/>
  <c r="BH119"/>
  <c r="BG119"/>
  <c r="BF119"/>
  <c r="T119"/>
  <c r="R119"/>
  <c r="P119"/>
  <c r="BK119"/>
  <c r="J119"/>
  <c r="BE119"/>
  <c r="BI118"/>
  <c r="BH118"/>
  <c r="BG118"/>
  <c r="BF118"/>
  <c r="T118"/>
  <c r="R118"/>
  <c r="P118"/>
  <c r="BK118"/>
  <c r="J118"/>
  <c r="BE118"/>
  <c r="BI116"/>
  <c r="BH116"/>
  <c r="BG116"/>
  <c r="BF116"/>
  <c r="T116"/>
  <c r="R116"/>
  <c r="P116"/>
  <c r="BK116"/>
  <c r="J116"/>
  <c r="BE116"/>
  <c r="BI115"/>
  <c r="BH115"/>
  <c r="BG115"/>
  <c r="BF115"/>
  <c r="T115"/>
  <c r="R115"/>
  <c r="P115"/>
  <c r="BK115"/>
  <c r="J115"/>
  <c r="BE115"/>
  <c r="BI112"/>
  <c r="BH112"/>
  <c r="BG112"/>
  <c r="BF112"/>
  <c r="T112"/>
  <c r="T111"/>
  <c r="R112"/>
  <c r="R111"/>
  <c r="P112"/>
  <c r="P111"/>
  <c r="BK112"/>
  <c r="BK111"/>
  <c r="J111"/>
  <c r="J112"/>
  <c r="BE112"/>
  <c r="J62"/>
  <c r="BI108"/>
  <c r="BH108"/>
  <c r="BG108"/>
  <c r="BF108"/>
  <c r="T108"/>
  <c r="R108"/>
  <c r="P108"/>
  <c r="BK108"/>
  <c r="J108"/>
  <c r="BE108"/>
  <c r="BI106"/>
  <c r="BH106"/>
  <c r="BG106"/>
  <c r="BF106"/>
  <c r="T106"/>
  <c r="T105"/>
  <c r="R106"/>
  <c r="R105"/>
  <c r="P106"/>
  <c r="P105"/>
  <c r="BK106"/>
  <c r="BK105"/>
  <c r="J105"/>
  <c r="J106"/>
  <c r="BE106"/>
  <c r="J61"/>
  <c r="BI102"/>
  <c r="BH102"/>
  <c r="BG102"/>
  <c r="BF102"/>
  <c r="T102"/>
  <c r="T101"/>
  <c r="R102"/>
  <c r="R101"/>
  <c r="P102"/>
  <c r="P101"/>
  <c r="BK102"/>
  <c r="BK101"/>
  <c r="J101"/>
  <c r="J102"/>
  <c r="BE102"/>
  <c r="J60"/>
  <c r="BI98"/>
  <c r="BH98"/>
  <c r="BG98"/>
  <c r="BF98"/>
  <c r="T98"/>
  <c r="T97"/>
  <c r="R98"/>
  <c r="R97"/>
  <c r="P98"/>
  <c r="P97"/>
  <c r="BK98"/>
  <c r="BK97"/>
  <c r="J97"/>
  <c r="J98"/>
  <c r="BE98"/>
  <c r="J59"/>
  <c r="BI95"/>
  <c r="BH95"/>
  <c r="BG95"/>
  <c r="BF95"/>
  <c r="T95"/>
  <c r="R95"/>
  <c r="P95"/>
  <c r="BK95"/>
  <c r="J95"/>
  <c r="BE95"/>
  <c r="BI92"/>
  <c r="BH92"/>
  <c r="BG92"/>
  <c r="BF92"/>
  <c r="T92"/>
  <c r="R92"/>
  <c r="P92"/>
  <c r="BK92"/>
  <c r="J92"/>
  <c r="BE92"/>
  <c r="BI89"/>
  <c r="BH89"/>
  <c r="BG89"/>
  <c r="BF89"/>
  <c r="T89"/>
  <c r="R89"/>
  <c r="P89"/>
  <c r="BK89"/>
  <c r="J89"/>
  <c r="BE89"/>
  <c r="BI86"/>
  <c r="F34"/>
  <c i="1" r="BD58"/>
  <c i="8" r="BH86"/>
  <c r="F33"/>
  <c i="1" r="BC58"/>
  <c i="8" r="BG86"/>
  <c r="F32"/>
  <c i="1" r="BB58"/>
  <c i="8" r="BF86"/>
  <c r="J31"/>
  <c i="1" r="AW58"/>
  <c i="8" r="F31"/>
  <c i="1" r="BA58"/>
  <c i="8" r="T86"/>
  <c r="T85"/>
  <c r="T84"/>
  <c r="T83"/>
  <c r="R86"/>
  <c r="R85"/>
  <c r="R84"/>
  <c r="R83"/>
  <c r="P86"/>
  <c r="P85"/>
  <c r="P84"/>
  <c r="P83"/>
  <c i="1" r="AU58"/>
  <c i="8" r="BK86"/>
  <c r="BK85"/>
  <c r="J85"/>
  <c r="BK84"/>
  <c r="J84"/>
  <c r="BK83"/>
  <c r="J83"/>
  <c r="J56"/>
  <c r="J27"/>
  <c i="1" r="AG58"/>
  <c i="8" r="J86"/>
  <c r="BE86"/>
  <c r="J30"/>
  <c i="1" r="AV58"/>
  <c i="8" r="F30"/>
  <c i="1" r="AZ58"/>
  <c i="8" r="J58"/>
  <c r="J57"/>
  <c r="F79"/>
  <c r="F77"/>
  <c r="E75"/>
  <c r="F51"/>
  <c r="F49"/>
  <c r="E47"/>
  <c r="J36"/>
  <c r="J21"/>
  <c r="E21"/>
  <c r="J79"/>
  <c r="J51"/>
  <c r="J20"/>
  <c r="J18"/>
  <c r="E18"/>
  <c r="F80"/>
  <c r="F52"/>
  <c r="J17"/>
  <c r="J12"/>
  <c r="J77"/>
  <c r="J49"/>
  <c r="E7"/>
  <c r="E73"/>
  <c r="E45"/>
  <c i="1" r="AY57"/>
  <c r="AX57"/>
  <c i="7" r="BI211"/>
  <c r="BH211"/>
  <c r="BG211"/>
  <c r="BF211"/>
  <c r="T211"/>
  <c r="R211"/>
  <c r="P211"/>
  <c r="BK211"/>
  <c r="J211"/>
  <c r="BE211"/>
  <c r="BI210"/>
  <c r="BH210"/>
  <c r="BG210"/>
  <c r="BF210"/>
  <c r="T210"/>
  <c r="R210"/>
  <c r="P210"/>
  <c r="BK210"/>
  <c r="J210"/>
  <c r="BE210"/>
  <c r="BI209"/>
  <c r="BH209"/>
  <c r="BG209"/>
  <c r="BF209"/>
  <c r="T209"/>
  <c r="R209"/>
  <c r="P209"/>
  <c r="BK209"/>
  <c r="J209"/>
  <c r="BE209"/>
  <c r="BI207"/>
  <c r="BH207"/>
  <c r="BG207"/>
  <c r="BF207"/>
  <c r="T207"/>
  <c r="R207"/>
  <c r="P207"/>
  <c r="BK207"/>
  <c r="J207"/>
  <c r="BE207"/>
  <c r="BI206"/>
  <c r="BH206"/>
  <c r="BG206"/>
  <c r="BF206"/>
  <c r="T206"/>
  <c r="R206"/>
  <c r="P206"/>
  <c r="BK206"/>
  <c r="J206"/>
  <c r="BE206"/>
  <c r="BI204"/>
  <c r="BH204"/>
  <c r="BG204"/>
  <c r="BF204"/>
  <c r="T204"/>
  <c r="R204"/>
  <c r="P204"/>
  <c r="BK204"/>
  <c r="J204"/>
  <c r="BE204"/>
  <c r="BI201"/>
  <c r="BH201"/>
  <c r="BG201"/>
  <c r="BF201"/>
  <c r="T201"/>
  <c r="R201"/>
  <c r="P201"/>
  <c r="BK201"/>
  <c r="J201"/>
  <c r="BE201"/>
  <c r="BI198"/>
  <c r="BH198"/>
  <c r="BG198"/>
  <c r="BF198"/>
  <c r="T198"/>
  <c r="R198"/>
  <c r="P198"/>
  <c r="BK198"/>
  <c r="J198"/>
  <c r="BE198"/>
  <c r="BI195"/>
  <c r="BH195"/>
  <c r="BG195"/>
  <c r="BF195"/>
  <c r="T195"/>
  <c r="R195"/>
  <c r="P195"/>
  <c r="BK195"/>
  <c r="J195"/>
  <c r="BE195"/>
  <c r="BI193"/>
  <c r="BH193"/>
  <c r="BG193"/>
  <c r="BF193"/>
  <c r="T193"/>
  <c r="R193"/>
  <c r="P193"/>
  <c r="BK193"/>
  <c r="J193"/>
  <c r="BE193"/>
  <c r="BI191"/>
  <c r="BH191"/>
  <c r="BG191"/>
  <c r="BF191"/>
  <c r="T191"/>
  <c r="R191"/>
  <c r="P191"/>
  <c r="BK191"/>
  <c r="J191"/>
  <c r="BE191"/>
  <c r="BI189"/>
  <c r="BH189"/>
  <c r="BG189"/>
  <c r="BF189"/>
  <c r="T189"/>
  <c r="R189"/>
  <c r="P189"/>
  <c r="BK189"/>
  <c r="J189"/>
  <c r="BE189"/>
  <c r="BI188"/>
  <c r="BH188"/>
  <c r="BG188"/>
  <c r="BF188"/>
  <c r="T188"/>
  <c r="R188"/>
  <c r="P188"/>
  <c r="BK188"/>
  <c r="J188"/>
  <c r="BE188"/>
  <c r="BI186"/>
  <c r="BH186"/>
  <c r="BG186"/>
  <c r="BF186"/>
  <c r="T186"/>
  <c r="R186"/>
  <c r="P186"/>
  <c r="BK186"/>
  <c r="J186"/>
  <c r="BE186"/>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R181"/>
  <c r="P181"/>
  <c r="BK181"/>
  <c r="J181"/>
  <c r="BE181"/>
  <c r="BI179"/>
  <c r="BH179"/>
  <c r="BG179"/>
  <c r="BF179"/>
  <c r="T179"/>
  <c r="R179"/>
  <c r="P179"/>
  <c r="BK179"/>
  <c r="J179"/>
  <c r="BE179"/>
  <c r="BI178"/>
  <c r="BH178"/>
  <c r="BG178"/>
  <c r="BF178"/>
  <c r="T178"/>
  <c r="R178"/>
  <c r="P178"/>
  <c r="BK178"/>
  <c r="J178"/>
  <c r="BE178"/>
  <c r="BI176"/>
  <c r="BH176"/>
  <c r="BG176"/>
  <c r="BF176"/>
  <c r="T176"/>
  <c r="R176"/>
  <c r="P176"/>
  <c r="BK176"/>
  <c r="J176"/>
  <c r="BE176"/>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69"/>
  <c r="BH169"/>
  <c r="BG169"/>
  <c r="BF169"/>
  <c r="T169"/>
  <c r="R169"/>
  <c r="P169"/>
  <c r="BK169"/>
  <c r="J169"/>
  <c r="BE169"/>
  <c r="BI168"/>
  <c r="BH168"/>
  <c r="BG168"/>
  <c r="BF168"/>
  <c r="T168"/>
  <c r="R168"/>
  <c r="P168"/>
  <c r="BK168"/>
  <c r="J168"/>
  <c r="BE168"/>
  <c r="BI166"/>
  <c r="BH166"/>
  <c r="BG166"/>
  <c r="BF166"/>
  <c r="T166"/>
  <c r="R166"/>
  <c r="P166"/>
  <c r="BK166"/>
  <c r="J166"/>
  <c r="BE166"/>
  <c r="BI165"/>
  <c r="BH165"/>
  <c r="BG165"/>
  <c r="BF165"/>
  <c r="T165"/>
  <c r="R165"/>
  <c r="P165"/>
  <c r="BK165"/>
  <c r="J165"/>
  <c r="BE165"/>
  <c r="BI163"/>
  <c r="BH163"/>
  <c r="BG163"/>
  <c r="BF163"/>
  <c r="T163"/>
  <c r="R163"/>
  <c r="P163"/>
  <c r="BK163"/>
  <c r="J163"/>
  <c r="BE163"/>
  <c r="BI162"/>
  <c r="BH162"/>
  <c r="BG162"/>
  <c r="BF162"/>
  <c r="T162"/>
  <c r="R162"/>
  <c r="P162"/>
  <c r="BK162"/>
  <c r="J162"/>
  <c r="BE162"/>
  <c r="BI160"/>
  <c r="BH160"/>
  <c r="BG160"/>
  <c r="BF160"/>
  <c r="T160"/>
  <c r="R160"/>
  <c r="P160"/>
  <c r="BK160"/>
  <c r="J160"/>
  <c r="BE160"/>
  <c r="BI159"/>
  <c r="BH159"/>
  <c r="BG159"/>
  <c r="BF159"/>
  <c r="T159"/>
  <c r="R159"/>
  <c r="P159"/>
  <c r="BK159"/>
  <c r="J159"/>
  <c r="BE159"/>
  <c r="BI157"/>
  <c r="BH157"/>
  <c r="BG157"/>
  <c r="BF157"/>
  <c r="T157"/>
  <c r="R157"/>
  <c r="P157"/>
  <c r="BK157"/>
  <c r="J157"/>
  <c r="BE157"/>
  <c r="BI156"/>
  <c r="BH156"/>
  <c r="BG156"/>
  <c r="BF156"/>
  <c r="T156"/>
  <c r="R156"/>
  <c r="P156"/>
  <c r="BK156"/>
  <c r="J156"/>
  <c r="BE156"/>
  <c r="BI154"/>
  <c r="BH154"/>
  <c r="BG154"/>
  <c r="BF154"/>
  <c r="T154"/>
  <c r="R154"/>
  <c r="P154"/>
  <c r="BK154"/>
  <c r="J154"/>
  <c r="BE154"/>
  <c r="BI153"/>
  <c r="BH153"/>
  <c r="BG153"/>
  <c r="BF153"/>
  <c r="T153"/>
  <c r="R153"/>
  <c r="P153"/>
  <c r="BK153"/>
  <c r="J153"/>
  <c r="BE153"/>
  <c r="BI152"/>
  <c r="BH152"/>
  <c r="BG152"/>
  <c r="BF152"/>
  <c r="T152"/>
  <c r="R152"/>
  <c r="P152"/>
  <c r="BK152"/>
  <c r="J152"/>
  <c r="BE152"/>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R135"/>
  <c r="P135"/>
  <c r="BK135"/>
  <c r="J135"/>
  <c r="BE135"/>
  <c r="BI134"/>
  <c r="BH134"/>
  <c r="BG134"/>
  <c r="BF134"/>
  <c r="T134"/>
  <c r="R134"/>
  <c r="P134"/>
  <c r="BK134"/>
  <c r="J134"/>
  <c r="BE134"/>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7"/>
  <c r="BH127"/>
  <c r="BG127"/>
  <c r="BF127"/>
  <c r="T127"/>
  <c r="R127"/>
  <c r="P127"/>
  <c r="BK127"/>
  <c r="J127"/>
  <c r="BE127"/>
  <c r="BI126"/>
  <c r="BH126"/>
  <c r="BG126"/>
  <c r="BF126"/>
  <c r="T126"/>
  <c r="R126"/>
  <c r="P126"/>
  <c r="BK126"/>
  <c r="J126"/>
  <c r="BE126"/>
  <c r="BI124"/>
  <c r="BH124"/>
  <c r="BG124"/>
  <c r="BF124"/>
  <c r="T124"/>
  <c r="T123"/>
  <c r="R124"/>
  <c r="R123"/>
  <c r="P124"/>
  <c r="P123"/>
  <c r="BK124"/>
  <c r="BK123"/>
  <c r="J123"/>
  <c r="J124"/>
  <c r="BE124"/>
  <c r="J60"/>
  <c r="BI121"/>
  <c r="BH121"/>
  <c r="BG121"/>
  <c r="BF121"/>
  <c r="T121"/>
  <c r="R121"/>
  <c r="P121"/>
  <c r="BK121"/>
  <c r="J121"/>
  <c r="BE121"/>
  <c r="BI118"/>
  <c r="BH118"/>
  <c r="BG118"/>
  <c r="BF118"/>
  <c r="T118"/>
  <c r="R118"/>
  <c r="P118"/>
  <c r="BK118"/>
  <c r="J118"/>
  <c r="BE118"/>
  <c r="BI115"/>
  <c r="BH115"/>
  <c r="BG115"/>
  <c r="BF115"/>
  <c r="T115"/>
  <c r="T114"/>
  <c r="R115"/>
  <c r="R114"/>
  <c r="P115"/>
  <c r="P114"/>
  <c r="BK115"/>
  <c r="BK114"/>
  <c r="J114"/>
  <c r="J115"/>
  <c r="BE115"/>
  <c r="J59"/>
  <c r="BI112"/>
  <c r="BH112"/>
  <c r="BG112"/>
  <c r="BF112"/>
  <c r="T112"/>
  <c r="R112"/>
  <c r="P112"/>
  <c r="BK112"/>
  <c r="J112"/>
  <c r="BE112"/>
  <c r="BI109"/>
  <c r="BH109"/>
  <c r="BG109"/>
  <c r="BF109"/>
  <c r="T109"/>
  <c r="R109"/>
  <c r="P109"/>
  <c r="BK109"/>
  <c r="J109"/>
  <c r="BE109"/>
  <c r="BI106"/>
  <c r="BH106"/>
  <c r="BG106"/>
  <c r="BF106"/>
  <c r="T106"/>
  <c r="R106"/>
  <c r="P106"/>
  <c r="BK106"/>
  <c r="J106"/>
  <c r="BE106"/>
  <c r="BI103"/>
  <c r="BH103"/>
  <c r="BG103"/>
  <c r="BF103"/>
  <c r="T103"/>
  <c r="R103"/>
  <c r="P103"/>
  <c r="BK103"/>
  <c r="J103"/>
  <c r="BE103"/>
  <c r="BI100"/>
  <c r="BH100"/>
  <c r="BG100"/>
  <c r="BF100"/>
  <c r="T100"/>
  <c r="R100"/>
  <c r="P100"/>
  <c r="BK100"/>
  <c r="J100"/>
  <c r="BE100"/>
  <c r="BI98"/>
  <c r="BH98"/>
  <c r="BG98"/>
  <c r="BF98"/>
  <c r="T98"/>
  <c r="R98"/>
  <c r="P98"/>
  <c r="BK98"/>
  <c r="J98"/>
  <c r="BE98"/>
  <c r="BI97"/>
  <c r="BH97"/>
  <c r="BG97"/>
  <c r="BF97"/>
  <c r="T97"/>
  <c r="R97"/>
  <c r="P97"/>
  <c r="BK97"/>
  <c r="J97"/>
  <c r="BE97"/>
  <c r="BI94"/>
  <c r="BH94"/>
  <c r="BG94"/>
  <c r="BF94"/>
  <c r="T94"/>
  <c r="R94"/>
  <c r="P94"/>
  <c r="BK94"/>
  <c r="J94"/>
  <c r="BE94"/>
  <c r="BI91"/>
  <c r="BH91"/>
  <c r="BG91"/>
  <c r="BF91"/>
  <c r="T91"/>
  <c r="R91"/>
  <c r="P91"/>
  <c r="BK91"/>
  <c r="J91"/>
  <c r="BE91"/>
  <c r="BI88"/>
  <c r="BH88"/>
  <c r="BG88"/>
  <c r="BF88"/>
  <c r="T88"/>
  <c r="R88"/>
  <c r="P88"/>
  <c r="BK88"/>
  <c r="J88"/>
  <c r="BE88"/>
  <c r="BI85"/>
  <c r="BH85"/>
  <c r="BG85"/>
  <c r="BF85"/>
  <c r="T85"/>
  <c r="R85"/>
  <c r="P85"/>
  <c r="BK85"/>
  <c r="J85"/>
  <c r="BE85"/>
  <c r="BI83"/>
  <c r="F34"/>
  <c i="1" r="BD57"/>
  <c i="7" r="BH83"/>
  <c r="F33"/>
  <c i="1" r="BC57"/>
  <c i="7" r="BG83"/>
  <c r="F32"/>
  <c i="1" r="BB57"/>
  <c i="7" r="BF83"/>
  <c r="J31"/>
  <c i="1" r="AW57"/>
  <c i="7" r="F31"/>
  <c i="1" r="BA57"/>
  <c i="7" r="T83"/>
  <c r="T82"/>
  <c r="T81"/>
  <c r="T80"/>
  <c r="R83"/>
  <c r="R82"/>
  <c r="R81"/>
  <c r="R80"/>
  <c r="P83"/>
  <c r="P82"/>
  <c r="P81"/>
  <c r="P80"/>
  <c i="1" r="AU57"/>
  <c i="7" r="BK83"/>
  <c r="BK82"/>
  <c r="J82"/>
  <c r="BK81"/>
  <c r="J81"/>
  <c r="BK80"/>
  <c r="J80"/>
  <c r="J56"/>
  <c r="J27"/>
  <c i="1" r="AG57"/>
  <c i="7" r="J83"/>
  <c r="BE83"/>
  <c r="J30"/>
  <c i="1" r="AV57"/>
  <c i="7" r="F30"/>
  <c i="1" r="AZ57"/>
  <c i="7" r="J58"/>
  <c r="J57"/>
  <c r="F76"/>
  <c r="F74"/>
  <c r="E72"/>
  <c r="F51"/>
  <c r="F49"/>
  <c r="E47"/>
  <c r="J36"/>
  <c r="J21"/>
  <c r="E21"/>
  <c r="J76"/>
  <c r="J51"/>
  <c r="J20"/>
  <c r="J18"/>
  <c r="E18"/>
  <c r="F77"/>
  <c r="F52"/>
  <c r="J17"/>
  <c r="J12"/>
  <c r="J74"/>
  <c r="J49"/>
  <c r="E7"/>
  <c r="E70"/>
  <c r="E45"/>
  <c i="1" r="AY56"/>
  <c r="AX56"/>
  <c i="6" r="BI241"/>
  <c r="BH241"/>
  <c r="BG241"/>
  <c r="BF241"/>
  <c r="T241"/>
  <c r="T240"/>
  <c r="T239"/>
  <c r="R241"/>
  <c r="R240"/>
  <c r="R239"/>
  <c r="P241"/>
  <c r="P240"/>
  <c r="P239"/>
  <c r="BK241"/>
  <c r="BK240"/>
  <c r="J240"/>
  <c r="BK239"/>
  <c r="J239"/>
  <c r="J241"/>
  <c r="BE241"/>
  <c r="J66"/>
  <c r="J65"/>
  <c r="BI237"/>
  <c r="BH237"/>
  <c r="BG237"/>
  <c r="BF237"/>
  <c r="T237"/>
  <c r="T236"/>
  <c r="R237"/>
  <c r="R236"/>
  <c r="P237"/>
  <c r="P236"/>
  <c r="BK237"/>
  <c r="BK236"/>
  <c r="J236"/>
  <c r="J237"/>
  <c r="BE237"/>
  <c r="J64"/>
  <c r="BI235"/>
  <c r="BH235"/>
  <c r="BG235"/>
  <c r="BF235"/>
  <c r="T235"/>
  <c r="R235"/>
  <c r="P235"/>
  <c r="BK235"/>
  <c r="J235"/>
  <c r="BE235"/>
  <c r="BI234"/>
  <c r="BH234"/>
  <c r="BG234"/>
  <c r="BF234"/>
  <c r="T234"/>
  <c r="R234"/>
  <c r="P234"/>
  <c r="BK234"/>
  <c r="J234"/>
  <c r="BE234"/>
  <c r="BI232"/>
  <c r="BH232"/>
  <c r="BG232"/>
  <c r="BF232"/>
  <c r="T232"/>
  <c r="T231"/>
  <c r="R232"/>
  <c r="R231"/>
  <c r="P232"/>
  <c r="P231"/>
  <c r="BK232"/>
  <c r="BK231"/>
  <c r="J231"/>
  <c r="J232"/>
  <c r="BE232"/>
  <c r="J63"/>
  <c r="BI229"/>
  <c r="BH229"/>
  <c r="BG229"/>
  <c r="BF229"/>
  <c r="T229"/>
  <c r="R229"/>
  <c r="P229"/>
  <c r="BK229"/>
  <c r="J229"/>
  <c r="BE229"/>
  <c r="BI226"/>
  <c r="BH226"/>
  <c r="BG226"/>
  <c r="BF226"/>
  <c r="T226"/>
  <c r="R226"/>
  <c r="P226"/>
  <c r="BK226"/>
  <c r="J226"/>
  <c r="BE226"/>
  <c r="BI223"/>
  <c r="BH223"/>
  <c r="BG223"/>
  <c r="BF223"/>
  <c r="T223"/>
  <c r="R223"/>
  <c r="P223"/>
  <c r="BK223"/>
  <c r="J223"/>
  <c r="BE223"/>
  <c r="BI222"/>
  <c r="BH222"/>
  <c r="BG222"/>
  <c r="BF222"/>
  <c r="T222"/>
  <c r="R222"/>
  <c r="P222"/>
  <c r="BK222"/>
  <c r="J222"/>
  <c r="BE222"/>
  <c r="BI218"/>
  <c r="BH218"/>
  <c r="BG218"/>
  <c r="BF218"/>
  <c r="T218"/>
  <c r="T217"/>
  <c r="R218"/>
  <c r="R217"/>
  <c r="P218"/>
  <c r="P217"/>
  <c r="BK218"/>
  <c r="BK217"/>
  <c r="J217"/>
  <c r="J218"/>
  <c r="BE218"/>
  <c r="J62"/>
  <c r="BI213"/>
  <c r="BH213"/>
  <c r="BG213"/>
  <c r="BF213"/>
  <c r="T213"/>
  <c r="R213"/>
  <c r="P213"/>
  <c r="BK213"/>
  <c r="J213"/>
  <c r="BE213"/>
  <c r="BI209"/>
  <c r="BH209"/>
  <c r="BG209"/>
  <c r="BF209"/>
  <c r="T209"/>
  <c r="R209"/>
  <c r="P209"/>
  <c r="BK209"/>
  <c r="J209"/>
  <c r="BE209"/>
  <c r="BI202"/>
  <c r="BH202"/>
  <c r="BG202"/>
  <c r="BF202"/>
  <c r="T202"/>
  <c r="T201"/>
  <c r="R202"/>
  <c r="R201"/>
  <c r="P202"/>
  <c r="P201"/>
  <c r="BK202"/>
  <c r="BK201"/>
  <c r="J201"/>
  <c r="J202"/>
  <c r="BE202"/>
  <c r="J61"/>
  <c r="BI200"/>
  <c r="BH200"/>
  <c r="BG200"/>
  <c r="BF200"/>
  <c r="T200"/>
  <c r="R200"/>
  <c r="P200"/>
  <c r="BK200"/>
  <c r="J200"/>
  <c r="BE200"/>
  <c r="BI198"/>
  <c r="BH198"/>
  <c r="BG198"/>
  <c r="BF198"/>
  <c r="T198"/>
  <c r="R198"/>
  <c r="P198"/>
  <c r="BK198"/>
  <c r="J198"/>
  <c r="BE198"/>
  <c r="BI197"/>
  <c r="BH197"/>
  <c r="BG197"/>
  <c r="BF197"/>
  <c r="T197"/>
  <c r="R197"/>
  <c r="P197"/>
  <c r="BK197"/>
  <c r="J197"/>
  <c r="BE197"/>
  <c r="BI194"/>
  <c r="BH194"/>
  <c r="BG194"/>
  <c r="BF194"/>
  <c r="T194"/>
  <c r="R194"/>
  <c r="P194"/>
  <c r="BK194"/>
  <c r="J194"/>
  <c r="BE194"/>
  <c r="BI188"/>
  <c r="BH188"/>
  <c r="BG188"/>
  <c r="BF188"/>
  <c r="T188"/>
  <c r="R188"/>
  <c r="P188"/>
  <c r="BK188"/>
  <c r="J188"/>
  <c r="BE188"/>
  <c r="BI185"/>
  <c r="BH185"/>
  <c r="BG185"/>
  <c r="BF185"/>
  <c r="T185"/>
  <c r="R185"/>
  <c r="P185"/>
  <c r="BK185"/>
  <c r="J185"/>
  <c r="BE185"/>
  <c r="BI183"/>
  <c r="BH183"/>
  <c r="BG183"/>
  <c r="BF183"/>
  <c r="T183"/>
  <c r="R183"/>
  <c r="P183"/>
  <c r="BK183"/>
  <c r="J183"/>
  <c r="BE183"/>
  <c r="BI180"/>
  <c r="BH180"/>
  <c r="BG180"/>
  <c r="BF180"/>
  <c r="T180"/>
  <c r="R180"/>
  <c r="P180"/>
  <c r="BK180"/>
  <c r="J180"/>
  <c r="BE180"/>
  <c r="BI177"/>
  <c r="BH177"/>
  <c r="BG177"/>
  <c r="BF177"/>
  <c r="T177"/>
  <c r="R177"/>
  <c r="P177"/>
  <c r="BK177"/>
  <c r="J177"/>
  <c r="BE177"/>
  <c r="BI174"/>
  <c r="BH174"/>
  <c r="BG174"/>
  <c r="BF174"/>
  <c r="T174"/>
  <c r="R174"/>
  <c r="P174"/>
  <c r="BK174"/>
  <c r="J174"/>
  <c r="BE174"/>
  <c r="BI172"/>
  <c r="BH172"/>
  <c r="BG172"/>
  <c r="BF172"/>
  <c r="T172"/>
  <c r="R172"/>
  <c r="P172"/>
  <c r="BK172"/>
  <c r="J172"/>
  <c r="BE172"/>
  <c r="BI169"/>
  <c r="BH169"/>
  <c r="BG169"/>
  <c r="BF169"/>
  <c r="T169"/>
  <c r="R169"/>
  <c r="P169"/>
  <c r="BK169"/>
  <c r="J169"/>
  <c r="BE169"/>
  <c r="BI165"/>
  <c r="BH165"/>
  <c r="BG165"/>
  <c r="BF165"/>
  <c r="T165"/>
  <c r="R165"/>
  <c r="P165"/>
  <c r="BK165"/>
  <c r="J165"/>
  <c r="BE165"/>
  <c r="BI162"/>
  <c r="BH162"/>
  <c r="BG162"/>
  <c r="BF162"/>
  <c r="T162"/>
  <c r="R162"/>
  <c r="P162"/>
  <c r="BK162"/>
  <c r="J162"/>
  <c r="BE162"/>
  <c r="BI160"/>
  <c r="BH160"/>
  <c r="BG160"/>
  <c r="BF160"/>
  <c r="T160"/>
  <c r="R160"/>
  <c r="P160"/>
  <c r="BK160"/>
  <c r="J160"/>
  <c r="BE160"/>
  <c r="BI157"/>
  <c r="BH157"/>
  <c r="BG157"/>
  <c r="BF157"/>
  <c r="T157"/>
  <c r="R157"/>
  <c r="P157"/>
  <c r="BK157"/>
  <c r="J157"/>
  <c r="BE157"/>
  <c r="BI154"/>
  <c r="BH154"/>
  <c r="BG154"/>
  <c r="BF154"/>
  <c r="T154"/>
  <c r="T153"/>
  <c r="R154"/>
  <c r="R153"/>
  <c r="P154"/>
  <c r="P153"/>
  <c r="BK154"/>
  <c r="BK153"/>
  <c r="J153"/>
  <c r="J154"/>
  <c r="BE154"/>
  <c r="J60"/>
  <c r="BI150"/>
  <c r="BH150"/>
  <c r="BG150"/>
  <c r="BF150"/>
  <c r="T150"/>
  <c r="R150"/>
  <c r="P150"/>
  <c r="BK150"/>
  <c r="J150"/>
  <c r="BE150"/>
  <c r="BI147"/>
  <c r="BH147"/>
  <c r="BG147"/>
  <c r="BF147"/>
  <c r="T147"/>
  <c r="R147"/>
  <c r="P147"/>
  <c r="BK147"/>
  <c r="J147"/>
  <c r="BE147"/>
  <c r="BI143"/>
  <c r="BH143"/>
  <c r="BG143"/>
  <c r="BF143"/>
  <c r="T143"/>
  <c r="R143"/>
  <c r="P143"/>
  <c r="BK143"/>
  <c r="J143"/>
  <c r="BE143"/>
  <c r="BI139"/>
  <c r="BH139"/>
  <c r="BG139"/>
  <c r="BF139"/>
  <c r="T139"/>
  <c r="R139"/>
  <c r="P139"/>
  <c r="BK139"/>
  <c r="J139"/>
  <c r="BE139"/>
  <c r="BI135"/>
  <c r="BH135"/>
  <c r="BG135"/>
  <c r="BF135"/>
  <c r="T135"/>
  <c r="R135"/>
  <c r="P135"/>
  <c r="BK135"/>
  <c r="J135"/>
  <c r="BE135"/>
  <c r="BI131"/>
  <c r="BH131"/>
  <c r="BG131"/>
  <c r="BF131"/>
  <c r="T131"/>
  <c r="R131"/>
  <c r="P131"/>
  <c r="BK131"/>
  <c r="J131"/>
  <c r="BE131"/>
  <c r="BI129"/>
  <c r="BH129"/>
  <c r="BG129"/>
  <c r="BF129"/>
  <c r="T129"/>
  <c r="R129"/>
  <c r="P129"/>
  <c r="BK129"/>
  <c r="J129"/>
  <c r="BE129"/>
  <c r="BI126"/>
  <c r="BH126"/>
  <c r="BG126"/>
  <c r="BF126"/>
  <c r="T126"/>
  <c r="R126"/>
  <c r="P126"/>
  <c r="BK126"/>
  <c r="J126"/>
  <c r="BE126"/>
  <c r="BI122"/>
  <c r="BH122"/>
  <c r="BG122"/>
  <c r="BF122"/>
  <c r="T122"/>
  <c r="R122"/>
  <c r="P122"/>
  <c r="BK122"/>
  <c r="J122"/>
  <c r="BE122"/>
  <c r="BI119"/>
  <c r="BH119"/>
  <c r="BG119"/>
  <c r="BF119"/>
  <c r="T119"/>
  <c r="T118"/>
  <c r="R119"/>
  <c r="R118"/>
  <c r="P119"/>
  <c r="P118"/>
  <c r="BK119"/>
  <c r="BK118"/>
  <c r="J118"/>
  <c r="J119"/>
  <c r="BE119"/>
  <c r="J59"/>
  <c r="BI115"/>
  <c r="BH115"/>
  <c r="BG115"/>
  <c r="BF115"/>
  <c r="T115"/>
  <c r="R115"/>
  <c r="P115"/>
  <c r="BK115"/>
  <c r="J115"/>
  <c r="BE115"/>
  <c r="BI113"/>
  <c r="BH113"/>
  <c r="BG113"/>
  <c r="BF113"/>
  <c r="T113"/>
  <c r="R113"/>
  <c r="P113"/>
  <c r="BK113"/>
  <c r="J113"/>
  <c r="BE113"/>
  <c r="BI110"/>
  <c r="BH110"/>
  <c r="BG110"/>
  <c r="BF110"/>
  <c r="T110"/>
  <c r="R110"/>
  <c r="P110"/>
  <c r="BK110"/>
  <c r="J110"/>
  <c r="BE110"/>
  <c r="BI108"/>
  <c r="BH108"/>
  <c r="BG108"/>
  <c r="BF108"/>
  <c r="T108"/>
  <c r="R108"/>
  <c r="P108"/>
  <c r="BK108"/>
  <c r="J108"/>
  <c r="BE108"/>
  <c r="BI106"/>
  <c r="BH106"/>
  <c r="BG106"/>
  <c r="BF106"/>
  <c r="T106"/>
  <c r="R106"/>
  <c r="P106"/>
  <c r="BK106"/>
  <c r="J106"/>
  <c r="BE106"/>
  <c r="BI99"/>
  <c r="BH99"/>
  <c r="BG99"/>
  <c r="BF99"/>
  <c r="T99"/>
  <c r="R99"/>
  <c r="P99"/>
  <c r="BK99"/>
  <c r="J99"/>
  <c r="BE99"/>
  <c r="BI96"/>
  <c r="BH96"/>
  <c r="BG96"/>
  <c r="BF96"/>
  <c r="T96"/>
  <c r="R96"/>
  <c r="P96"/>
  <c r="BK96"/>
  <c r="J96"/>
  <c r="BE96"/>
  <c r="BI93"/>
  <c r="BH93"/>
  <c r="BG93"/>
  <c r="BF93"/>
  <c r="T93"/>
  <c r="R93"/>
  <c r="P93"/>
  <c r="BK93"/>
  <c r="J93"/>
  <c r="BE93"/>
  <c r="BI91"/>
  <c r="BH91"/>
  <c r="BG91"/>
  <c r="BF91"/>
  <c r="T91"/>
  <c r="R91"/>
  <c r="P91"/>
  <c r="BK91"/>
  <c r="J91"/>
  <c r="BE91"/>
  <c r="BI89"/>
  <c r="F34"/>
  <c i="1" r="BD56"/>
  <c i="6" r="BH89"/>
  <c r="F33"/>
  <c i="1" r="BC56"/>
  <c i="6" r="BG89"/>
  <c r="F32"/>
  <c i="1" r="BB56"/>
  <c i="6" r="BF89"/>
  <c r="J31"/>
  <c i="1" r="AW56"/>
  <c i="6" r="F31"/>
  <c i="1" r="BA56"/>
  <c i="6" r="T89"/>
  <c r="T88"/>
  <c r="T87"/>
  <c r="T86"/>
  <c r="R89"/>
  <c r="R88"/>
  <c r="R87"/>
  <c r="R86"/>
  <c r="P89"/>
  <c r="P88"/>
  <c r="P87"/>
  <c r="P86"/>
  <c i="1" r="AU56"/>
  <c i="6" r="BK89"/>
  <c r="BK88"/>
  <c r="J88"/>
  <c r="BK87"/>
  <c r="J87"/>
  <c r="BK86"/>
  <c r="J86"/>
  <c r="J56"/>
  <c r="J27"/>
  <c i="1" r="AG56"/>
  <c i="6" r="J89"/>
  <c r="BE89"/>
  <c r="J30"/>
  <c i="1" r="AV56"/>
  <c i="6" r="F30"/>
  <c i="1" r="AZ56"/>
  <c i="6" r="J58"/>
  <c r="J57"/>
  <c r="F82"/>
  <c r="F80"/>
  <c r="E78"/>
  <c r="F51"/>
  <c r="F49"/>
  <c r="E47"/>
  <c r="J36"/>
  <c r="J21"/>
  <c r="E21"/>
  <c r="J82"/>
  <c r="J51"/>
  <c r="J20"/>
  <c r="J18"/>
  <c r="E18"/>
  <c r="F83"/>
  <c r="F52"/>
  <c r="J17"/>
  <c r="J12"/>
  <c r="J80"/>
  <c r="J49"/>
  <c r="E7"/>
  <c r="E76"/>
  <c r="E45"/>
  <c i="1" r="AY55"/>
  <c r="AX55"/>
  <c i="5" r="BI351"/>
  <c r="BH351"/>
  <c r="BG351"/>
  <c r="BF351"/>
  <c r="T351"/>
  <c r="R351"/>
  <c r="P351"/>
  <c r="BK351"/>
  <c r="J351"/>
  <c r="BE351"/>
  <c r="BI349"/>
  <c r="BH349"/>
  <c r="BG349"/>
  <c r="BF349"/>
  <c r="T349"/>
  <c r="T348"/>
  <c r="R349"/>
  <c r="R348"/>
  <c r="P349"/>
  <c r="P348"/>
  <c r="BK349"/>
  <c r="BK348"/>
  <c r="J348"/>
  <c r="J349"/>
  <c r="BE349"/>
  <c r="J66"/>
  <c r="BI346"/>
  <c r="BH346"/>
  <c r="BG346"/>
  <c r="BF346"/>
  <c r="T346"/>
  <c r="R346"/>
  <c r="P346"/>
  <c r="BK346"/>
  <c r="J346"/>
  <c r="BE346"/>
  <c r="BI344"/>
  <c r="BH344"/>
  <c r="BG344"/>
  <c r="BF344"/>
  <c r="T344"/>
  <c r="R344"/>
  <c r="P344"/>
  <c r="BK344"/>
  <c r="J344"/>
  <c r="BE344"/>
  <c r="BI339"/>
  <c r="BH339"/>
  <c r="BG339"/>
  <c r="BF339"/>
  <c r="T339"/>
  <c r="R339"/>
  <c r="P339"/>
  <c r="BK339"/>
  <c r="J339"/>
  <c r="BE339"/>
  <c r="BI338"/>
  <c r="BH338"/>
  <c r="BG338"/>
  <c r="BF338"/>
  <c r="T338"/>
  <c r="T337"/>
  <c r="R338"/>
  <c r="R337"/>
  <c r="P338"/>
  <c r="P337"/>
  <c r="BK338"/>
  <c r="BK337"/>
  <c r="J337"/>
  <c r="J338"/>
  <c r="BE338"/>
  <c r="J65"/>
  <c r="BI334"/>
  <c r="BH334"/>
  <c r="BG334"/>
  <c r="BF334"/>
  <c r="T334"/>
  <c r="R334"/>
  <c r="P334"/>
  <c r="BK334"/>
  <c r="J334"/>
  <c r="BE334"/>
  <c r="BI331"/>
  <c r="BH331"/>
  <c r="BG331"/>
  <c r="BF331"/>
  <c r="T331"/>
  <c r="R331"/>
  <c r="P331"/>
  <c r="BK331"/>
  <c r="J331"/>
  <c r="BE331"/>
  <c r="BI329"/>
  <c r="BH329"/>
  <c r="BG329"/>
  <c r="BF329"/>
  <c r="T329"/>
  <c r="R329"/>
  <c r="P329"/>
  <c r="BK329"/>
  <c r="J329"/>
  <c r="BE329"/>
  <c r="BI328"/>
  <c r="BH328"/>
  <c r="BG328"/>
  <c r="BF328"/>
  <c r="T328"/>
  <c r="R328"/>
  <c r="P328"/>
  <c r="BK328"/>
  <c r="J328"/>
  <c r="BE328"/>
  <c r="BI325"/>
  <c r="BH325"/>
  <c r="BG325"/>
  <c r="BF325"/>
  <c r="T325"/>
  <c r="R325"/>
  <c r="P325"/>
  <c r="BK325"/>
  <c r="J325"/>
  <c r="BE325"/>
  <c r="BI322"/>
  <c r="BH322"/>
  <c r="BG322"/>
  <c r="BF322"/>
  <c r="T322"/>
  <c r="R322"/>
  <c r="P322"/>
  <c r="BK322"/>
  <c r="J322"/>
  <c r="BE322"/>
  <c r="BI320"/>
  <c r="BH320"/>
  <c r="BG320"/>
  <c r="BF320"/>
  <c r="T320"/>
  <c r="R320"/>
  <c r="P320"/>
  <c r="BK320"/>
  <c r="J320"/>
  <c r="BE320"/>
  <c r="BI317"/>
  <c r="BH317"/>
  <c r="BG317"/>
  <c r="BF317"/>
  <c r="T317"/>
  <c r="R317"/>
  <c r="P317"/>
  <c r="BK317"/>
  <c r="J317"/>
  <c r="BE317"/>
  <c r="BI309"/>
  <c r="BH309"/>
  <c r="BG309"/>
  <c r="BF309"/>
  <c r="T309"/>
  <c r="R309"/>
  <c r="P309"/>
  <c r="BK309"/>
  <c r="J309"/>
  <c r="BE309"/>
  <c r="BI308"/>
  <c r="BH308"/>
  <c r="BG308"/>
  <c r="BF308"/>
  <c r="T308"/>
  <c r="R308"/>
  <c r="P308"/>
  <c r="BK308"/>
  <c r="J308"/>
  <c r="BE308"/>
  <c r="BI306"/>
  <c r="BH306"/>
  <c r="BG306"/>
  <c r="BF306"/>
  <c r="T306"/>
  <c r="R306"/>
  <c r="P306"/>
  <c r="BK306"/>
  <c r="J306"/>
  <c r="BE306"/>
  <c r="BI305"/>
  <c r="BH305"/>
  <c r="BG305"/>
  <c r="BF305"/>
  <c r="T305"/>
  <c r="R305"/>
  <c r="P305"/>
  <c r="BK305"/>
  <c r="J305"/>
  <c r="BE305"/>
  <c r="BI304"/>
  <c r="BH304"/>
  <c r="BG304"/>
  <c r="BF304"/>
  <c r="T304"/>
  <c r="R304"/>
  <c r="P304"/>
  <c r="BK304"/>
  <c r="J304"/>
  <c r="BE304"/>
  <c r="BI301"/>
  <c r="BH301"/>
  <c r="BG301"/>
  <c r="BF301"/>
  <c r="T301"/>
  <c r="R301"/>
  <c r="P301"/>
  <c r="BK301"/>
  <c r="J301"/>
  <c r="BE301"/>
  <c r="BI299"/>
  <c r="BH299"/>
  <c r="BG299"/>
  <c r="BF299"/>
  <c r="T299"/>
  <c r="R299"/>
  <c r="P299"/>
  <c r="BK299"/>
  <c r="J299"/>
  <c r="BE299"/>
  <c r="BI296"/>
  <c r="BH296"/>
  <c r="BG296"/>
  <c r="BF296"/>
  <c r="T296"/>
  <c r="R296"/>
  <c r="P296"/>
  <c r="BK296"/>
  <c r="J296"/>
  <c r="BE296"/>
  <c r="BI293"/>
  <c r="BH293"/>
  <c r="BG293"/>
  <c r="BF293"/>
  <c r="T293"/>
  <c r="R293"/>
  <c r="P293"/>
  <c r="BK293"/>
  <c r="J293"/>
  <c r="BE293"/>
  <c r="BI292"/>
  <c r="BH292"/>
  <c r="BG292"/>
  <c r="BF292"/>
  <c r="T292"/>
  <c r="R292"/>
  <c r="P292"/>
  <c r="BK292"/>
  <c r="J292"/>
  <c r="BE292"/>
  <c r="BI290"/>
  <c r="BH290"/>
  <c r="BG290"/>
  <c r="BF290"/>
  <c r="T290"/>
  <c r="R290"/>
  <c r="P290"/>
  <c r="BK290"/>
  <c r="J290"/>
  <c r="BE290"/>
  <c r="BI289"/>
  <c r="BH289"/>
  <c r="BG289"/>
  <c r="BF289"/>
  <c r="T289"/>
  <c r="R289"/>
  <c r="P289"/>
  <c r="BK289"/>
  <c r="J289"/>
  <c r="BE289"/>
  <c r="BI288"/>
  <c r="BH288"/>
  <c r="BG288"/>
  <c r="BF288"/>
  <c r="T288"/>
  <c r="R288"/>
  <c r="P288"/>
  <c r="BK288"/>
  <c r="J288"/>
  <c r="BE288"/>
  <c r="BI286"/>
  <c r="BH286"/>
  <c r="BG286"/>
  <c r="BF286"/>
  <c r="T286"/>
  <c r="R286"/>
  <c r="P286"/>
  <c r="BK286"/>
  <c r="J286"/>
  <c r="BE286"/>
  <c r="BI283"/>
  <c r="BH283"/>
  <c r="BG283"/>
  <c r="BF283"/>
  <c r="T283"/>
  <c r="R283"/>
  <c r="P283"/>
  <c r="BK283"/>
  <c r="J283"/>
  <c r="BE283"/>
  <c r="BI282"/>
  <c r="BH282"/>
  <c r="BG282"/>
  <c r="BF282"/>
  <c r="T282"/>
  <c r="R282"/>
  <c r="P282"/>
  <c r="BK282"/>
  <c r="J282"/>
  <c r="BE282"/>
  <c r="BI280"/>
  <c r="BH280"/>
  <c r="BG280"/>
  <c r="BF280"/>
  <c r="T280"/>
  <c r="T279"/>
  <c r="R280"/>
  <c r="R279"/>
  <c r="P280"/>
  <c r="P279"/>
  <c r="BK280"/>
  <c r="BK279"/>
  <c r="J279"/>
  <c r="J280"/>
  <c r="BE280"/>
  <c r="J64"/>
  <c r="BI278"/>
  <c r="BH278"/>
  <c r="BG278"/>
  <c r="BF278"/>
  <c r="T278"/>
  <c r="R278"/>
  <c r="P278"/>
  <c r="BK278"/>
  <c r="J278"/>
  <c r="BE278"/>
  <c r="BI275"/>
  <c r="BH275"/>
  <c r="BG275"/>
  <c r="BF275"/>
  <c r="T275"/>
  <c r="R275"/>
  <c r="P275"/>
  <c r="BK275"/>
  <c r="J275"/>
  <c r="BE275"/>
  <c r="BI274"/>
  <c r="BH274"/>
  <c r="BG274"/>
  <c r="BF274"/>
  <c r="T274"/>
  <c r="R274"/>
  <c r="P274"/>
  <c r="BK274"/>
  <c r="J274"/>
  <c r="BE274"/>
  <c r="BI271"/>
  <c r="BH271"/>
  <c r="BG271"/>
  <c r="BF271"/>
  <c r="T271"/>
  <c r="R271"/>
  <c r="P271"/>
  <c r="BK271"/>
  <c r="J271"/>
  <c r="BE271"/>
  <c r="BI270"/>
  <c r="BH270"/>
  <c r="BG270"/>
  <c r="BF270"/>
  <c r="T270"/>
  <c r="R270"/>
  <c r="P270"/>
  <c r="BK270"/>
  <c r="J270"/>
  <c r="BE270"/>
  <c r="BI269"/>
  <c r="BH269"/>
  <c r="BG269"/>
  <c r="BF269"/>
  <c r="T269"/>
  <c r="R269"/>
  <c r="P269"/>
  <c r="BK269"/>
  <c r="J269"/>
  <c r="BE269"/>
  <c r="BI267"/>
  <c r="BH267"/>
  <c r="BG267"/>
  <c r="BF267"/>
  <c r="T267"/>
  <c r="R267"/>
  <c r="P267"/>
  <c r="BK267"/>
  <c r="J267"/>
  <c r="BE267"/>
  <c r="BI266"/>
  <c r="BH266"/>
  <c r="BG266"/>
  <c r="BF266"/>
  <c r="T266"/>
  <c r="R266"/>
  <c r="P266"/>
  <c r="BK266"/>
  <c r="J266"/>
  <c r="BE266"/>
  <c r="BI265"/>
  <c r="BH265"/>
  <c r="BG265"/>
  <c r="BF265"/>
  <c r="T265"/>
  <c r="R265"/>
  <c r="P265"/>
  <c r="BK265"/>
  <c r="J265"/>
  <c r="BE265"/>
  <c r="BI264"/>
  <c r="BH264"/>
  <c r="BG264"/>
  <c r="BF264"/>
  <c r="T264"/>
  <c r="R264"/>
  <c r="P264"/>
  <c r="BK264"/>
  <c r="J264"/>
  <c r="BE264"/>
  <c r="BI263"/>
  <c r="BH263"/>
  <c r="BG263"/>
  <c r="BF263"/>
  <c r="T263"/>
  <c r="R263"/>
  <c r="P263"/>
  <c r="BK263"/>
  <c r="J263"/>
  <c r="BE263"/>
  <c r="BI262"/>
  <c r="BH262"/>
  <c r="BG262"/>
  <c r="BF262"/>
  <c r="T262"/>
  <c r="R262"/>
  <c r="P262"/>
  <c r="BK262"/>
  <c r="J262"/>
  <c r="BE262"/>
  <c r="BI261"/>
  <c r="BH261"/>
  <c r="BG261"/>
  <c r="BF261"/>
  <c r="T261"/>
  <c r="R261"/>
  <c r="P261"/>
  <c r="BK261"/>
  <c r="J261"/>
  <c r="BE261"/>
  <c r="BI260"/>
  <c r="BH260"/>
  <c r="BG260"/>
  <c r="BF260"/>
  <c r="T260"/>
  <c r="R260"/>
  <c r="P260"/>
  <c r="BK260"/>
  <c r="J260"/>
  <c r="BE260"/>
  <c r="BI258"/>
  <c r="BH258"/>
  <c r="BG258"/>
  <c r="BF258"/>
  <c r="T258"/>
  <c r="R258"/>
  <c r="P258"/>
  <c r="BK258"/>
  <c r="J258"/>
  <c r="BE258"/>
  <c r="BI257"/>
  <c r="BH257"/>
  <c r="BG257"/>
  <c r="BF257"/>
  <c r="T257"/>
  <c r="R257"/>
  <c r="P257"/>
  <c r="BK257"/>
  <c r="J257"/>
  <c r="BE257"/>
  <c r="BI255"/>
  <c r="BH255"/>
  <c r="BG255"/>
  <c r="BF255"/>
  <c r="T255"/>
  <c r="R255"/>
  <c r="P255"/>
  <c r="BK255"/>
  <c r="J255"/>
  <c r="BE255"/>
  <c r="BI254"/>
  <c r="BH254"/>
  <c r="BG254"/>
  <c r="BF254"/>
  <c r="T254"/>
  <c r="R254"/>
  <c r="P254"/>
  <c r="BK254"/>
  <c r="J254"/>
  <c r="BE254"/>
  <c r="BI252"/>
  <c r="BH252"/>
  <c r="BG252"/>
  <c r="BF252"/>
  <c r="T252"/>
  <c r="R252"/>
  <c r="P252"/>
  <c r="BK252"/>
  <c r="J252"/>
  <c r="BE252"/>
  <c r="BI250"/>
  <c r="BH250"/>
  <c r="BG250"/>
  <c r="BF250"/>
  <c r="T250"/>
  <c r="R250"/>
  <c r="P250"/>
  <c r="BK250"/>
  <c r="J250"/>
  <c r="BE250"/>
  <c r="BI248"/>
  <c r="BH248"/>
  <c r="BG248"/>
  <c r="BF248"/>
  <c r="T248"/>
  <c r="R248"/>
  <c r="P248"/>
  <c r="BK248"/>
  <c r="J248"/>
  <c r="BE248"/>
  <c r="BI247"/>
  <c r="BH247"/>
  <c r="BG247"/>
  <c r="BF247"/>
  <c r="T247"/>
  <c r="R247"/>
  <c r="P247"/>
  <c r="BK247"/>
  <c r="J247"/>
  <c r="BE247"/>
  <c r="BI246"/>
  <c r="BH246"/>
  <c r="BG246"/>
  <c r="BF246"/>
  <c r="T246"/>
  <c r="T245"/>
  <c r="R246"/>
  <c r="R245"/>
  <c r="P246"/>
  <c r="P245"/>
  <c r="BK246"/>
  <c r="BK245"/>
  <c r="J245"/>
  <c r="J246"/>
  <c r="BE246"/>
  <c r="J63"/>
  <c r="BI242"/>
  <c r="BH242"/>
  <c r="BG242"/>
  <c r="BF242"/>
  <c r="T242"/>
  <c r="R242"/>
  <c r="P242"/>
  <c r="BK242"/>
  <c r="J242"/>
  <c r="BE242"/>
  <c r="BI240"/>
  <c r="BH240"/>
  <c r="BG240"/>
  <c r="BF240"/>
  <c r="T240"/>
  <c r="R240"/>
  <c r="P240"/>
  <c r="BK240"/>
  <c r="J240"/>
  <c r="BE240"/>
  <c r="BI237"/>
  <c r="BH237"/>
  <c r="BG237"/>
  <c r="BF237"/>
  <c r="T237"/>
  <c r="R237"/>
  <c r="P237"/>
  <c r="BK237"/>
  <c r="J237"/>
  <c r="BE237"/>
  <c r="BI234"/>
  <c r="BH234"/>
  <c r="BG234"/>
  <c r="BF234"/>
  <c r="T234"/>
  <c r="R234"/>
  <c r="P234"/>
  <c r="BK234"/>
  <c r="J234"/>
  <c r="BE234"/>
  <c r="BI232"/>
  <c r="BH232"/>
  <c r="BG232"/>
  <c r="BF232"/>
  <c r="T232"/>
  <c r="R232"/>
  <c r="P232"/>
  <c r="BK232"/>
  <c r="J232"/>
  <c r="BE232"/>
  <c r="BI229"/>
  <c r="BH229"/>
  <c r="BG229"/>
  <c r="BF229"/>
  <c r="T229"/>
  <c r="R229"/>
  <c r="P229"/>
  <c r="BK229"/>
  <c r="J229"/>
  <c r="BE229"/>
  <c r="BI226"/>
  <c r="BH226"/>
  <c r="BG226"/>
  <c r="BF226"/>
  <c r="T226"/>
  <c r="R226"/>
  <c r="P226"/>
  <c r="BK226"/>
  <c r="J226"/>
  <c r="BE226"/>
  <c r="BI224"/>
  <c r="BH224"/>
  <c r="BG224"/>
  <c r="BF224"/>
  <c r="T224"/>
  <c r="R224"/>
  <c r="P224"/>
  <c r="BK224"/>
  <c r="J224"/>
  <c r="BE224"/>
  <c r="BI222"/>
  <c r="BH222"/>
  <c r="BG222"/>
  <c r="BF222"/>
  <c r="T222"/>
  <c r="R222"/>
  <c r="P222"/>
  <c r="BK222"/>
  <c r="J222"/>
  <c r="BE222"/>
  <c r="BI221"/>
  <c r="BH221"/>
  <c r="BG221"/>
  <c r="BF221"/>
  <c r="T221"/>
  <c r="R221"/>
  <c r="P221"/>
  <c r="BK221"/>
  <c r="J221"/>
  <c r="BE221"/>
  <c r="BI219"/>
  <c r="BH219"/>
  <c r="BG219"/>
  <c r="BF219"/>
  <c r="T219"/>
  <c r="R219"/>
  <c r="P219"/>
  <c r="BK219"/>
  <c r="J219"/>
  <c r="BE219"/>
  <c r="BI217"/>
  <c r="BH217"/>
  <c r="BG217"/>
  <c r="BF217"/>
  <c r="T217"/>
  <c r="R217"/>
  <c r="P217"/>
  <c r="BK217"/>
  <c r="J217"/>
  <c r="BE217"/>
  <c r="BI215"/>
  <c r="BH215"/>
  <c r="BG215"/>
  <c r="BF215"/>
  <c r="T215"/>
  <c r="T214"/>
  <c r="R215"/>
  <c r="R214"/>
  <c r="P215"/>
  <c r="P214"/>
  <c r="BK215"/>
  <c r="BK214"/>
  <c r="J214"/>
  <c r="J215"/>
  <c r="BE215"/>
  <c r="J62"/>
  <c r="BI211"/>
  <c r="BH211"/>
  <c r="BG211"/>
  <c r="BF211"/>
  <c r="T211"/>
  <c r="R211"/>
  <c r="P211"/>
  <c r="BK211"/>
  <c r="J211"/>
  <c r="BE211"/>
  <c r="BI208"/>
  <c r="BH208"/>
  <c r="BG208"/>
  <c r="BF208"/>
  <c r="T208"/>
  <c r="T207"/>
  <c r="R208"/>
  <c r="R207"/>
  <c r="P208"/>
  <c r="P207"/>
  <c r="BK208"/>
  <c r="BK207"/>
  <c r="J207"/>
  <c r="J208"/>
  <c r="BE208"/>
  <c r="J61"/>
  <c r="BI204"/>
  <c r="BH204"/>
  <c r="BG204"/>
  <c r="BF204"/>
  <c r="T204"/>
  <c r="R204"/>
  <c r="P204"/>
  <c r="BK204"/>
  <c r="J204"/>
  <c r="BE204"/>
  <c r="BI201"/>
  <c r="BH201"/>
  <c r="BG201"/>
  <c r="BF201"/>
  <c r="T201"/>
  <c r="R201"/>
  <c r="P201"/>
  <c r="BK201"/>
  <c r="J201"/>
  <c r="BE201"/>
  <c r="BI197"/>
  <c r="BH197"/>
  <c r="BG197"/>
  <c r="BF197"/>
  <c r="T197"/>
  <c r="R197"/>
  <c r="P197"/>
  <c r="BK197"/>
  <c r="J197"/>
  <c r="BE197"/>
  <c r="BI193"/>
  <c r="BH193"/>
  <c r="BG193"/>
  <c r="BF193"/>
  <c r="T193"/>
  <c r="R193"/>
  <c r="P193"/>
  <c r="BK193"/>
  <c r="J193"/>
  <c r="BE193"/>
  <c r="BI189"/>
  <c r="BH189"/>
  <c r="BG189"/>
  <c r="BF189"/>
  <c r="T189"/>
  <c r="R189"/>
  <c r="P189"/>
  <c r="BK189"/>
  <c r="J189"/>
  <c r="BE189"/>
  <c r="BI186"/>
  <c r="BH186"/>
  <c r="BG186"/>
  <c r="BF186"/>
  <c r="T186"/>
  <c r="R186"/>
  <c r="P186"/>
  <c r="BK186"/>
  <c r="J186"/>
  <c r="BE186"/>
  <c r="BI183"/>
  <c r="BH183"/>
  <c r="BG183"/>
  <c r="BF183"/>
  <c r="T183"/>
  <c r="R183"/>
  <c r="P183"/>
  <c r="BK183"/>
  <c r="J183"/>
  <c r="BE183"/>
  <c r="BI180"/>
  <c r="BH180"/>
  <c r="BG180"/>
  <c r="BF180"/>
  <c r="T180"/>
  <c r="R180"/>
  <c r="P180"/>
  <c r="BK180"/>
  <c r="J180"/>
  <c r="BE180"/>
  <c r="BI176"/>
  <c r="BH176"/>
  <c r="BG176"/>
  <c r="BF176"/>
  <c r="T176"/>
  <c r="T175"/>
  <c r="R176"/>
  <c r="R175"/>
  <c r="P176"/>
  <c r="P175"/>
  <c r="BK176"/>
  <c r="BK175"/>
  <c r="J175"/>
  <c r="J176"/>
  <c r="BE176"/>
  <c r="J60"/>
  <c r="BI171"/>
  <c r="BH171"/>
  <c r="BG171"/>
  <c r="BF171"/>
  <c r="T171"/>
  <c r="R171"/>
  <c r="P171"/>
  <c r="BK171"/>
  <c r="J171"/>
  <c r="BE171"/>
  <c r="BI167"/>
  <c r="BH167"/>
  <c r="BG167"/>
  <c r="BF167"/>
  <c r="T167"/>
  <c r="T166"/>
  <c r="R167"/>
  <c r="R166"/>
  <c r="P167"/>
  <c r="P166"/>
  <c r="BK167"/>
  <c r="BK166"/>
  <c r="J166"/>
  <c r="J167"/>
  <c r="BE167"/>
  <c r="J59"/>
  <c r="BI164"/>
  <c r="BH164"/>
  <c r="BG164"/>
  <c r="BF164"/>
  <c r="T164"/>
  <c r="R164"/>
  <c r="P164"/>
  <c r="BK164"/>
  <c r="J164"/>
  <c r="BE164"/>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0"/>
  <c r="BH140"/>
  <c r="BG140"/>
  <c r="BF140"/>
  <c r="T140"/>
  <c r="R140"/>
  <c r="P140"/>
  <c r="BK140"/>
  <c r="J140"/>
  <c r="BE140"/>
  <c r="BI137"/>
  <c r="BH137"/>
  <c r="BG137"/>
  <c r="BF137"/>
  <c r="T137"/>
  <c r="R137"/>
  <c r="P137"/>
  <c r="BK137"/>
  <c r="J137"/>
  <c r="BE137"/>
  <c r="BI134"/>
  <c r="BH134"/>
  <c r="BG134"/>
  <c r="BF134"/>
  <c r="T134"/>
  <c r="R134"/>
  <c r="P134"/>
  <c r="BK134"/>
  <c r="J134"/>
  <c r="BE134"/>
  <c r="BI127"/>
  <c r="BH127"/>
  <c r="BG127"/>
  <c r="BF127"/>
  <c r="T127"/>
  <c r="R127"/>
  <c r="P127"/>
  <c r="BK127"/>
  <c r="J127"/>
  <c r="BE127"/>
  <c r="BI125"/>
  <c r="BH125"/>
  <c r="BG125"/>
  <c r="BF125"/>
  <c r="T125"/>
  <c r="R125"/>
  <c r="P125"/>
  <c r="BK125"/>
  <c r="J125"/>
  <c r="BE125"/>
  <c r="BI123"/>
  <c r="BH123"/>
  <c r="BG123"/>
  <c r="BF123"/>
  <c r="T123"/>
  <c r="R123"/>
  <c r="P123"/>
  <c r="BK123"/>
  <c r="J123"/>
  <c r="BE123"/>
  <c r="BI121"/>
  <c r="BH121"/>
  <c r="BG121"/>
  <c r="BF121"/>
  <c r="T121"/>
  <c r="R121"/>
  <c r="P121"/>
  <c r="BK121"/>
  <c r="J121"/>
  <c r="BE121"/>
  <c r="BI118"/>
  <c r="BH118"/>
  <c r="BG118"/>
  <c r="BF118"/>
  <c r="T118"/>
  <c r="R118"/>
  <c r="P118"/>
  <c r="BK118"/>
  <c r="J118"/>
  <c r="BE118"/>
  <c r="BI114"/>
  <c r="BH114"/>
  <c r="BG114"/>
  <c r="BF114"/>
  <c r="T114"/>
  <c r="R114"/>
  <c r="P114"/>
  <c r="BK114"/>
  <c r="J114"/>
  <c r="BE114"/>
  <c r="BI105"/>
  <c r="BH105"/>
  <c r="BG105"/>
  <c r="BF105"/>
  <c r="T105"/>
  <c r="R105"/>
  <c r="P105"/>
  <c r="BK105"/>
  <c r="J105"/>
  <c r="BE105"/>
  <c r="BI103"/>
  <c r="BH103"/>
  <c r="BG103"/>
  <c r="BF103"/>
  <c r="T103"/>
  <c r="R103"/>
  <c r="P103"/>
  <c r="BK103"/>
  <c r="J103"/>
  <c r="BE103"/>
  <c r="BI101"/>
  <c r="BH101"/>
  <c r="BG101"/>
  <c r="BF101"/>
  <c r="T101"/>
  <c r="R101"/>
  <c r="P101"/>
  <c r="BK101"/>
  <c r="J101"/>
  <c r="BE101"/>
  <c r="BI97"/>
  <c r="BH97"/>
  <c r="BG97"/>
  <c r="BF97"/>
  <c r="T97"/>
  <c r="R97"/>
  <c r="P97"/>
  <c r="BK97"/>
  <c r="J97"/>
  <c r="BE97"/>
  <c r="BI94"/>
  <c r="BH94"/>
  <c r="BG94"/>
  <c r="BF94"/>
  <c r="T94"/>
  <c r="R94"/>
  <c r="P94"/>
  <c r="BK94"/>
  <c r="J94"/>
  <c r="BE94"/>
  <c r="BI91"/>
  <c r="BH91"/>
  <c r="BG91"/>
  <c r="BF91"/>
  <c r="T91"/>
  <c r="R91"/>
  <c r="P91"/>
  <c r="BK91"/>
  <c r="J91"/>
  <c r="BE91"/>
  <c r="BI89"/>
  <c r="F34"/>
  <c i="1" r="BD55"/>
  <c i="5" r="BH89"/>
  <c r="F33"/>
  <c i="1" r="BC55"/>
  <c i="5" r="BG89"/>
  <c r="F32"/>
  <c i="1" r="BB55"/>
  <c i="5" r="BF89"/>
  <c r="J31"/>
  <c i="1" r="AW55"/>
  <c i="5" r="F31"/>
  <c i="1" r="BA55"/>
  <c i="5" r="T89"/>
  <c r="T88"/>
  <c r="T87"/>
  <c r="T86"/>
  <c r="R89"/>
  <c r="R88"/>
  <c r="R87"/>
  <c r="R86"/>
  <c r="P89"/>
  <c r="P88"/>
  <c r="P87"/>
  <c r="P86"/>
  <c i="1" r="AU55"/>
  <c i="5" r="BK89"/>
  <c r="BK88"/>
  <c r="J88"/>
  <c r="BK87"/>
  <c r="J87"/>
  <c r="BK86"/>
  <c r="J86"/>
  <c r="J56"/>
  <c r="J27"/>
  <c i="1" r="AG55"/>
  <c i="5" r="J89"/>
  <c r="BE89"/>
  <c r="J30"/>
  <c i="1" r="AV55"/>
  <c i="5" r="F30"/>
  <c i="1" r="AZ55"/>
  <c i="5" r="J58"/>
  <c r="J57"/>
  <c r="F82"/>
  <c r="F80"/>
  <c r="E78"/>
  <c r="F51"/>
  <c r="F49"/>
  <c r="E47"/>
  <c r="J36"/>
  <c r="J21"/>
  <c r="E21"/>
  <c r="J82"/>
  <c r="J51"/>
  <c r="J20"/>
  <c r="J18"/>
  <c r="E18"/>
  <c r="F83"/>
  <c r="F52"/>
  <c r="J17"/>
  <c r="J12"/>
  <c r="J80"/>
  <c r="J49"/>
  <c r="E7"/>
  <c r="E76"/>
  <c r="E45"/>
  <c i="1" r="AY54"/>
  <c r="AX54"/>
  <c i="4" r="BI326"/>
  <c r="BH326"/>
  <c r="BG326"/>
  <c r="BF326"/>
  <c r="T326"/>
  <c r="R326"/>
  <c r="P326"/>
  <c r="BK326"/>
  <c r="J326"/>
  <c r="BE326"/>
  <c r="BI324"/>
  <c r="BH324"/>
  <c r="BG324"/>
  <c r="BF324"/>
  <c r="T324"/>
  <c r="T323"/>
  <c r="R324"/>
  <c r="R323"/>
  <c r="P324"/>
  <c r="P323"/>
  <c r="BK324"/>
  <c r="BK323"/>
  <c r="J323"/>
  <c r="J324"/>
  <c r="BE324"/>
  <c r="J66"/>
  <c r="BI321"/>
  <c r="BH321"/>
  <c r="BG321"/>
  <c r="BF321"/>
  <c r="T321"/>
  <c r="R321"/>
  <c r="P321"/>
  <c r="BK321"/>
  <c r="J321"/>
  <c r="BE321"/>
  <c r="BI316"/>
  <c r="BH316"/>
  <c r="BG316"/>
  <c r="BF316"/>
  <c r="T316"/>
  <c r="T315"/>
  <c r="R316"/>
  <c r="R315"/>
  <c r="P316"/>
  <c r="P315"/>
  <c r="BK316"/>
  <c r="BK315"/>
  <c r="J315"/>
  <c r="J316"/>
  <c r="BE316"/>
  <c r="J65"/>
  <c r="BI313"/>
  <c r="BH313"/>
  <c r="BG313"/>
  <c r="BF313"/>
  <c r="T313"/>
  <c r="R313"/>
  <c r="P313"/>
  <c r="BK313"/>
  <c r="J313"/>
  <c r="BE313"/>
  <c r="BI310"/>
  <c r="BH310"/>
  <c r="BG310"/>
  <c r="BF310"/>
  <c r="T310"/>
  <c r="R310"/>
  <c r="P310"/>
  <c r="BK310"/>
  <c r="J310"/>
  <c r="BE310"/>
  <c r="BI308"/>
  <c r="BH308"/>
  <c r="BG308"/>
  <c r="BF308"/>
  <c r="T308"/>
  <c r="R308"/>
  <c r="P308"/>
  <c r="BK308"/>
  <c r="J308"/>
  <c r="BE308"/>
  <c r="BI305"/>
  <c r="BH305"/>
  <c r="BG305"/>
  <c r="BF305"/>
  <c r="T305"/>
  <c r="R305"/>
  <c r="P305"/>
  <c r="BK305"/>
  <c r="J305"/>
  <c r="BE305"/>
  <c r="BI303"/>
  <c r="BH303"/>
  <c r="BG303"/>
  <c r="BF303"/>
  <c r="T303"/>
  <c r="R303"/>
  <c r="P303"/>
  <c r="BK303"/>
  <c r="J303"/>
  <c r="BE303"/>
  <c r="BI301"/>
  <c r="BH301"/>
  <c r="BG301"/>
  <c r="BF301"/>
  <c r="T301"/>
  <c r="R301"/>
  <c r="P301"/>
  <c r="BK301"/>
  <c r="J301"/>
  <c r="BE301"/>
  <c r="BI299"/>
  <c r="BH299"/>
  <c r="BG299"/>
  <c r="BF299"/>
  <c r="T299"/>
  <c r="R299"/>
  <c r="P299"/>
  <c r="BK299"/>
  <c r="J299"/>
  <c r="BE299"/>
  <c r="BI298"/>
  <c r="BH298"/>
  <c r="BG298"/>
  <c r="BF298"/>
  <c r="T298"/>
  <c r="R298"/>
  <c r="P298"/>
  <c r="BK298"/>
  <c r="J298"/>
  <c r="BE298"/>
  <c r="BI296"/>
  <c r="BH296"/>
  <c r="BG296"/>
  <c r="BF296"/>
  <c r="T296"/>
  <c r="R296"/>
  <c r="P296"/>
  <c r="BK296"/>
  <c r="J296"/>
  <c r="BE296"/>
  <c r="BI293"/>
  <c r="BH293"/>
  <c r="BG293"/>
  <c r="BF293"/>
  <c r="T293"/>
  <c r="R293"/>
  <c r="P293"/>
  <c r="BK293"/>
  <c r="J293"/>
  <c r="BE293"/>
  <c r="BI291"/>
  <c r="BH291"/>
  <c r="BG291"/>
  <c r="BF291"/>
  <c r="T291"/>
  <c r="R291"/>
  <c r="P291"/>
  <c r="BK291"/>
  <c r="J291"/>
  <c r="BE291"/>
  <c r="BI288"/>
  <c r="BH288"/>
  <c r="BG288"/>
  <c r="BF288"/>
  <c r="T288"/>
  <c r="R288"/>
  <c r="P288"/>
  <c r="BK288"/>
  <c r="J288"/>
  <c r="BE288"/>
  <c r="BI286"/>
  <c r="BH286"/>
  <c r="BG286"/>
  <c r="BF286"/>
  <c r="T286"/>
  <c r="R286"/>
  <c r="P286"/>
  <c r="BK286"/>
  <c r="J286"/>
  <c r="BE286"/>
  <c r="BI284"/>
  <c r="BH284"/>
  <c r="BG284"/>
  <c r="BF284"/>
  <c r="T284"/>
  <c r="R284"/>
  <c r="P284"/>
  <c r="BK284"/>
  <c r="J284"/>
  <c r="BE284"/>
  <c r="BI282"/>
  <c r="BH282"/>
  <c r="BG282"/>
  <c r="BF282"/>
  <c r="T282"/>
  <c r="R282"/>
  <c r="P282"/>
  <c r="BK282"/>
  <c r="J282"/>
  <c r="BE282"/>
  <c r="BI280"/>
  <c r="BH280"/>
  <c r="BG280"/>
  <c r="BF280"/>
  <c r="T280"/>
  <c r="R280"/>
  <c r="P280"/>
  <c r="BK280"/>
  <c r="J280"/>
  <c r="BE280"/>
  <c r="BI278"/>
  <c r="BH278"/>
  <c r="BG278"/>
  <c r="BF278"/>
  <c r="T278"/>
  <c r="R278"/>
  <c r="P278"/>
  <c r="BK278"/>
  <c r="J278"/>
  <c r="BE278"/>
  <c r="BI276"/>
  <c r="BH276"/>
  <c r="BG276"/>
  <c r="BF276"/>
  <c r="T276"/>
  <c r="R276"/>
  <c r="P276"/>
  <c r="BK276"/>
  <c r="J276"/>
  <c r="BE276"/>
  <c r="BI273"/>
  <c r="BH273"/>
  <c r="BG273"/>
  <c r="BF273"/>
  <c r="T273"/>
  <c r="R273"/>
  <c r="P273"/>
  <c r="BK273"/>
  <c r="J273"/>
  <c r="BE273"/>
  <c r="BI272"/>
  <c r="BH272"/>
  <c r="BG272"/>
  <c r="BF272"/>
  <c r="T272"/>
  <c r="R272"/>
  <c r="P272"/>
  <c r="BK272"/>
  <c r="J272"/>
  <c r="BE272"/>
  <c r="BI270"/>
  <c r="BH270"/>
  <c r="BG270"/>
  <c r="BF270"/>
  <c r="T270"/>
  <c r="R270"/>
  <c r="P270"/>
  <c r="BK270"/>
  <c r="J270"/>
  <c r="BE270"/>
  <c r="BI269"/>
  <c r="BH269"/>
  <c r="BG269"/>
  <c r="BF269"/>
  <c r="T269"/>
  <c r="R269"/>
  <c r="P269"/>
  <c r="BK269"/>
  <c r="J269"/>
  <c r="BE269"/>
  <c r="BI268"/>
  <c r="BH268"/>
  <c r="BG268"/>
  <c r="BF268"/>
  <c r="T268"/>
  <c r="R268"/>
  <c r="P268"/>
  <c r="BK268"/>
  <c r="J268"/>
  <c r="BE268"/>
  <c r="BI267"/>
  <c r="BH267"/>
  <c r="BG267"/>
  <c r="BF267"/>
  <c r="T267"/>
  <c r="R267"/>
  <c r="P267"/>
  <c r="BK267"/>
  <c r="J267"/>
  <c r="BE267"/>
  <c r="BI266"/>
  <c r="BH266"/>
  <c r="BG266"/>
  <c r="BF266"/>
  <c r="T266"/>
  <c r="R266"/>
  <c r="P266"/>
  <c r="BK266"/>
  <c r="J266"/>
  <c r="BE266"/>
  <c r="BI264"/>
  <c r="BH264"/>
  <c r="BG264"/>
  <c r="BF264"/>
  <c r="T264"/>
  <c r="T263"/>
  <c r="R264"/>
  <c r="R263"/>
  <c r="P264"/>
  <c r="P263"/>
  <c r="BK264"/>
  <c r="BK263"/>
  <c r="J263"/>
  <c r="J264"/>
  <c r="BE264"/>
  <c r="J64"/>
  <c r="BI262"/>
  <c r="BH262"/>
  <c r="BG262"/>
  <c r="BF262"/>
  <c r="T262"/>
  <c r="R262"/>
  <c r="P262"/>
  <c r="BK262"/>
  <c r="J262"/>
  <c r="BE262"/>
  <c r="BI261"/>
  <c r="BH261"/>
  <c r="BG261"/>
  <c r="BF261"/>
  <c r="T261"/>
  <c r="R261"/>
  <c r="P261"/>
  <c r="BK261"/>
  <c r="J261"/>
  <c r="BE261"/>
  <c r="BI259"/>
  <c r="BH259"/>
  <c r="BG259"/>
  <c r="BF259"/>
  <c r="T259"/>
  <c r="R259"/>
  <c r="P259"/>
  <c r="BK259"/>
  <c r="J259"/>
  <c r="BE259"/>
  <c r="BI258"/>
  <c r="BH258"/>
  <c r="BG258"/>
  <c r="BF258"/>
  <c r="T258"/>
  <c r="R258"/>
  <c r="P258"/>
  <c r="BK258"/>
  <c r="J258"/>
  <c r="BE258"/>
  <c r="BI257"/>
  <c r="BH257"/>
  <c r="BG257"/>
  <c r="BF257"/>
  <c r="T257"/>
  <c r="R257"/>
  <c r="P257"/>
  <c r="BK257"/>
  <c r="J257"/>
  <c r="BE257"/>
  <c r="BI256"/>
  <c r="BH256"/>
  <c r="BG256"/>
  <c r="BF256"/>
  <c r="T256"/>
  <c r="R256"/>
  <c r="P256"/>
  <c r="BK256"/>
  <c r="J256"/>
  <c r="BE256"/>
  <c r="BI255"/>
  <c r="BH255"/>
  <c r="BG255"/>
  <c r="BF255"/>
  <c r="T255"/>
  <c r="R255"/>
  <c r="P255"/>
  <c r="BK255"/>
  <c r="J255"/>
  <c r="BE255"/>
  <c r="BI254"/>
  <c r="BH254"/>
  <c r="BG254"/>
  <c r="BF254"/>
  <c r="T254"/>
  <c r="R254"/>
  <c r="P254"/>
  <c r="BK254"/>
  <c r="J254"/>
  <c r="BE254"/>
  <c r="BI253"/>
  <c r="BH253"/>
  <c r="BG253"/>
  <c r="BF253"/>
  <c r="T253"/>
  <c r="R253"/>
  <c r="P253"/>
  <c r="BK253"/>
  <c r="J253"/>
  <c r="BE253"/>
  <c r="BI251"/>
  <c r="BH251"/>
  <c r="BG251"/>
  <c r="BF251"/>
  <c r="T251"/>
  <c r="R251"/>
  <c r="P251"/>
  <c r="BK251"/>
  <c r="J251"/>
  <c r="BE251"/>
  <c r="BI249"/>
  <c r="BH249"/>
  <c r="BG249"/>
  <c r="BF249"/>
  <c r="T249"/>
  <c r="R249"/>
  <c r="P249"/>
  <c r="BK249"/>
  <c r="J249"/>
  <c r="BE249"/>
  <c r="BI247"/>
  <c r="BH247"/>
  <c r="BG247"/>
  <c r="BF247"/>
  <c r="T247"/>
  <c r="R247"/>
  <c r="P247"/>
  <c r="BK247"/>
  <c r="J247"/>
  <c r="BE247"/>
  <c r="BI245"/>
  <c r="BH245"/>
  <c r="BG245"/>
  <c r="BF245"/>
  <c r="T245"/>
  <c r="R245"/>
  <c r="P245"/>
  <c r="BK245"/>
  <c r="J245"/>
  <c r="BE245"/>
  <c r="BI242"/>
  <c r="BH242"/>
  <c r="BG242"/>
  <c r="BF242"/>
  <c r="T242"/>
  <c r="R242"/>
  <c r="P242"/>
  <c r="BK242"/>
  <c r="J242"/>
  <c r="BE242"/>
  <c r="BI239"/>
  <c r="BH239"/>
  <c r="BG239"/>
  <c r="BF239"/>
  <c r="T239"/>
  <c r="R239"/>
  <c r="P239"/>
  <c r="BK239"/>
  <c r="J239"/>
  <c r="BE239"/>
  <c r="BI238"/>
  <c r="BH238"/>
  <c r="BG238"/>
  <c r="BF238"/>
  <c r="T238"/>
  <c r="R238"/>
  <c r="P238"/>
  <c r="BK238"/>
  <c r="J238"/>
  <c r="BE238"/>
  <c r="BI237"/>
  <c r="BH237"/>
  <c r="BG237"/>
  <c r="BF237"/>
  <c r="T237"/>
  <c r="T236"/>
  <c r="R237"/>
  <c r="R236"/>
  <c r="P237"/>
  <c r="P236"/>
  <c r="BK237"/>
  <c r="BK236"/>
  <c r="J236"/>
  <c r="J237"/>
  <c r="BE237"/>
  <c r="J63"/>
  <c r="BI234"/>
  <c r="BH234"/>
  <c r="BG234"/>
  <c r="BF234"/>
  <c r="T234"/>
  <c r="R234"/>
  <c r="P234"/>
  <c r="BK234"/>
  <c r="J234"/>
  <c r="BE234"/>
  <c r="BI232"/>
  <c r="BH232"/>
  <c r="BG232"/>
  <c r="BF232"/>
  <c r="T232"/>
  <c r="R232"/>
  <c r="P232"/>
  <c r="BK232"/>
  <c r="J232"/>
  <c r="BE232"/>
  <c r="BI231"/>
  <c r="BH231"/>
  <c r="BG231"/>
  <c r="BF231"/>
  <c r="T231"/>
  <c r="R231"/>
  <c r="P231"/>
  <c r="BK231"/>
  <c r="J231"/>
  <c r="BE231"/>
  <c r="BI230"/>
  <c r="BH230"/>
  <c r="BG230"/>
  <c r="BF230"/>
  <c r="T230"/>
  <c r="R230"/>
  <c r="P230"/>
  <c r="BK230"/>
  <c r="J230"/>
  <c r="BE230"/>
  <c r="BI227"/>
  <c r="BH227"/>
  <c r="BG227"/>
  <c r="BF227"/>
  <c r="T227"/>
  <c r="R227"/>
  <c r="P227"/>
  <c r="BK227"/>
  <c r="J227"/>
  <c r="BE227"/>
  <c r="BI225"/>
  <c r="BH225"/>
  <c r="BG225"/>
  <c r="BF225"/>
  <c r="T225"/>
  <c r="R225"/>
  <c r="P225"/>
  <c r="BK225"/>
  <c r="J225"/>
  <c r="BE225"/>
  <c r="BI223"/>
  <c r="BH223"/>
  <c r="BG223"/>
  <c r="BF223"/>
  <c r="T223"/>
  <c r="R223"/>
  <c r="P223"/>
  <c r="BK223"/>
  <c r="J223"/>
  <c r="BE223"/>
  <c r="BI222"/>
  <c r="BH222"/>
  <c r="BG222"/>
  <c r="BF222"/>
  <c r="T222"/>
  <c r="R222"/>
  <c r="P222"/>
  <c r="BK222"/>
  <c r="J222"/>
  <c r="BE222"/>
  <c r="BI220"/>
  <c r="BH220"/>
  <c r="BG220"/>
  <c r="BF220"/>
  <c r="T220"/>
  <c r="T219"/>
  <c r="R220"/>
  <c r="R219"/>
  <c r="P220"/>
  <c r="P219"/>
  <c r="BK220"/>
  <c r="BK219"/>
  <c r="J219"/>
  <c r="J220"/>
  <c r="BE220"/>
  <c r="J62"/>
  <c r="BI216"/>
  <c r="BH216"/>
  <c r="BG216"/>
  <c r="BF216"/>
  <c r="T216"/>
  <c r="R216"/>
  <c r="P216"/>
  <c r="BK216"/>
  <c r="J216"/>
  <c r="BE216"/>
  <c r="BI213"/>
  <c r="BH213"/>
  <c r="BG213"/>
  <c r="BF213"/>
  <c r="T213"/>
  <c r="T212"/>
  <c r="R213"/>
  <c r="R212"/>
  <c r="P213"/>
  <c r="P212"/>
  <c r="BK213"/>
  <c r="BK212"/>
  <c r="J212"/>
  <c r="J213"/>
  <c r="BE213"/>
  <c r="J61"/>
  <c r="BI209"/>
  <c r="BH209"/>
  <c r="BG209"/>
  <c r="BF209"/>
  <c r="T209"/>
  <c r="R209"/>
  <c r="P209"/>
  <c r="BK209"/>
  <c r="J209"/>
  <c r="BE209"/>
  <c r="BI206"/>
  <c r="BH206"/>
  <c r="BG206"/>
  <c r="BF206"/>
  <c r="T206"/>
  <c r="R206"/>
  <c r="P206"/>
  <c r="BK206"/>
  <c r="J206"/>
  <c r="BE206"/>
  <c r="BI202"/>
  <c r="BH202"/>
  <c r="BG202"/>
  <c r="BF202"/>
  <c r="T202"/>
  <c r="R202"/>
  <c r="P202"/>
  <c r="BK202"/>
  <c r="J202"/>
  <c r="BE202"/>
  <c r="BI198"/>
  <c r="BH198"/>
  <c r="BG198"/>
  <c r="BF198"/>
  <c r="T198"/>
  <c r="R198"/>
  <c r="P198"/>
  <c r="BK198"/>
  <c r="J198"/>
  <c r="BE198"/>
  <c r="BI194"/>
  <c r="BH194"/>
  <c r="BG194"/>
  <c r="BF194"/>
  <c r="T194"/>
  <c r="R194"/>
  <c r="P194"/>
  <c r="BK194"/>
  <c r="J194"/>
  <c r="BE194"/>
  <c r="BI191"/>
  <c r="BH191"/>
  <c r="BG191"/>
  <c r="BF191"/>
  <c r="T191"/>
  <c r="R191"/>
  <c r="P191"/>
  <c r="BK191"/>
  <c r="J191"/>
  <c r="BE191"/>
  <c r="BI188"/>
  <c r="BH188"/>
  <c r="BG188"/>
  <c r="BF188"/>
  <c r="T188"/>
  <c r="R188"/>
  <c r="P188"/>
  <c r="BK188"/>
  <c r="J188"/>
  <c r="BE188"/>
  <c r="BI185"/>
  <c r="BH185"/>
  <c r="BG185"/>
  <c r="BF185"/>
  <c r="T185"/>
  <c r="R185"/>
  <c r="P185"/>
  <c r="BK185"/>
  <c r="J185"/>
  <c r="BE185"/>
  <c r="BI181"/>
  <c r="BH181"/>
  <c r="BG181"/>
  <c r="BF181"/>
  <c r="T181"/>
  <c r="T180"/>
  <c r="R181"/>
  <c r="R180"/>
  <c r="P181"/>
  <c r="P180"/>
  <c r="BK181"/>
  <c r="BK180"/>
  <c r="J180"/>
  <c r="J181"/>
  <c r="BE181"/>
  <c r="J60"/>
  <c r="BI176"/>
  <c r="BH176"/>
  <c r="BG176"/>
  <c r="BF176"/>
  <c r="T176"/>
  <c r="R176"/>
  <c r="P176"/>
  <c r="BK176"/>
  <c r="J176"/>
  <c r="BE176"/>
  <c r="BI172"/>
  <c r="BH172"/>
  <c r="BG172"/>
  <c r="BF172"/>
  <c r="T172"/>
  <c r="R172"/>
  <c r="P172"/>
  <c r="BK172"/>
  <c r="J172"/>
  <c r="BE172"/>
  <c r="BI170"/>
  <c r="BH170"/>
  <c r="BG170"/>
  <c r="BF170"/>
  <c r="T170"/>
  <c r="R170"/>
  <c r="P170"/>
  <c r="BK170"/>
  <c r="J170"/>
  <c r="BE170"/>
  <c r="BI167"/>
  <c r="BH167"/>
  <c r="BG167"/>
  <c r="BF167"/>
  <c r="T167"/>
  <c r="R167"/>
  <c r="P167"/>
  <c r="BK167"/>
  <c r="J167"/>
  <c r="BE167"/>
  <c r="BI164"/>
  <c r="BH164"/>
  <c r="BG164"/>
  <c r="BF164"/>
  <c r="T164"/>
  <c r="T163"/>
  <c r="R164"/>
  <c r="R163"/>
  <c r="P164"/>
  <c r="P163"/>
  <c r="BK164"/>
  <c r="BK163"/>
  <c r="J163"/>
  <c r="J164"/>
  <c r="BE164"/>
  <c r="J59"/>
  <c r="BI161"/>
  <c r="BH161"/>
  <c r="BG161"/>
  <c r="BF161"/>
  <c r="T161"/>
  <c r="R161"/>
  <c r="P161"/>
  <c r="BK161"/>
  <c r="J161"/>
  <c r="BE161"/>
  <c r="BI159"/>
  <c r="BH159"/>
  <c r="BG159"/>
  <c r="BF159"/>
  <c r="T159"/>
  <c r="R159"/>
  <c r="P159"/>
  <c r="BK159"/>
  <c r="J159"/>
  <c r="BE159"/>
  <c r="BI157"/>
  <c r="BH157"/>
  <c r="BG157"/>
  <c r="BF157"/>
  <c r="T157"/>
  <c r="R157"/>
  <c r="P157"/>
  <c r="BK157"/>
  <c r="J157"/>
  <c r="BE157"/>
  <c r="BI154"/>
  <c r="BH154"/>
  <c r="BG154"/>
  <c r="BF154"/>
  <c r="T154"/>
  <c r="R154"/>
  <c r="P154"/>
  <c r="BK154"/>
  <c r="J154"/>
  <c r="BE154"/>
  <c r="BI145"/>
  <c r="BH145"/>
  <c r="BG145"/>
  <c r="BF145"/>
  <c r="T145"/>
  <c r="R145"/>
  <c r="P145"/>
  <c r="BK145"/>
  <c r="J145"/>
  <c r="BE145"/>
  <c r="BI143"/>
  <c r="BH143"/>
  <c r="BG143"/>
  <c r="BF143"/>
  <c r="T143"/>
  <c r="R143"/>
  <c r="P143"/>
  <c r="BK143"/>
  <c r="J143"/>
  <c r="BE143"/>
  <c r="BI141"/>
  <c r="BH141"/>
  <c r="BG141"/>
  <c r="BF141"/>
  <c r="T141"/>
  <c r="R141"/>
  <c r="P141"/>
  <c r="BK141"/>
  <c r="J141"/>
  <c r="BE141"/>
  <c r="BI139"/>
  <c r="BH139"/>
  <c r="BG139"/>
  <c r="BF139"/>
  <c r="T139"/>
  <c r="R139"/>
  <c r="P139"/>
  <c r="BK139"/>
  <c r="J139"/>
  <c r="BE139"/>
  <c r="BI136"/>
  <c r="BH136"/>
  <c r="BG136"/>
  <c r="BF136"/>
  <c r="T136"/>
  <c r="R136"/>
  <c r="P136"/>
  <c r="BK136"/>
  <c r="J136"/>
  <c r="BE136"/>
  <c r="BI133"/>
  <c r="BH133"/>
  <c r="BG133"/>
  <c r="BF133"/>
  <c r="T133"/>
  <c r="R133"/>
  <c r="P133"/>
  <c r="BK133"/>
  <c r="J133"/>
  <c r="BE133"/>
  <c r="BI130"/>
  <c r="BH130"/>
  <c r="BG130"/>
  <c r="BF130"/>
  <c r="T130"/>
  <c r="R130"/>
  <c r="P130"/>
  <c r="BK130"/>
  <c r="J130"/>
  <c r="BE130"/>
  <c r="BI127"/>
  <c r="BH127"/>
  <c r="BG127"/>
  <c r="BF127"/>
  <c r="T127"/>
  <c r="R127"/>
  <c r="P127"/>
  <c r="BK127"/>
  <c r="J127"/>
  <c r="BE127"/>
  <c r="BI123"/>
  <c r="BH123"/>
  <c r="BG123"/>
  <c r="BF123"/>
  <c r="T123"/>
  <c r="R123"/>
  <c r="P123"/>
  <c r="BK123"/>
  <c r="J123"/>
  <c r="BE123"/>
  <c r="BI121"/>
  <c r="BH121"/>
  <c r="BG121"/>
  <c r="BF121"/>
  <c r="T121"/>
  <c r="R121"/>
  <c r="P121"/>
  <c r="BK121"/>
  <c r="J121"/>
  <c r="BE121"/>
  <c r="BI119"/>
  <c r="BH119"/>
  <c r="BG119"/>
  <c r="BF119"/>
  <c r="T119"/>
  <c r="R119"/>
  <c r="P119"/>
  <c r="BK119"/>
  <c r="J119"/>
  <c r="BE119"/>
  <c r="BI117"/>
  <c r="BH117"/>
  <c r="BG117"/>
  <c r="BF117"/>
  <c r="T117"/>
  <c r="R117"/>
  <c r="P117"/>
  <c r="BK117"/>
  <c r="J117"/>
  <c r="BE117"/>
  <c r="BI114"/>
  <c r="BH114"/>
  <c r="BG114"/>
  <c r="BF114"/>
  <c r="T114"/>
  <c r="R114"/>
  <c r="P114"/>
  <c r="BK114"/>
  <c r="J114"/>
  <c r="BE114"/>
  <c r="BI108"/>
  <c r="BH108"/>
  <c r="BG108"/>
  <c r="BF108"/>
  <c r="T108"/>
  <c r="R108"/>
  <c r="P108"/>
  <c r="BK108"/>
  <c r="J108"/>
  <c r="BE108"/>
  <c r="BI104"/>
  <c r="BH104"/>
  <c r="BG104"/>
  <c r="BF104"/>
  <c r="T104"/>
  <c r="R104"/>
  <c r="P104"/>
  <c r="BK104"/>
  <c r="J104"/>
  <c r="BE104"/>
  <c r="BI97"/>
  <c r="BH97"/>
  <c r="BG97"/>
  <c r="BF97"/>
  <c r="T97"/>
  <c r="R97"/>
  <c r="P97"/>
  <c r="BK97"/>
  <c r="J97"/>
  <c r="BE97"/>
  <c r="BI94"/>
  <c r="BH94"/>
  <c r="BG94"/>
  <c r="BF94"/>
  <c r="T94"/>
  <c r="R94"/>
  <c r="P94"/>
  <c r="BK94"/>
  <c r="J94"/>
  <c r="BE94"/>
  <c r="BI91"/>
  <c r="BH91"/>
  <c r="BG91"/>
  <c r="BF91"/>
  <c r="T91"/>
  <c r="R91"/>
  <c r="P91"/>
  <c r="BK91"/>
  <c r="J91"/>
  <c r="BE91"/>
  <c r="BI89"/>
  <c r="F34"/>
  <c i="1" r="BD54"/>
  <c i="4" r="BH89"/>
  <c r="F33"/>
  <c i="1" r="BC54"/>
  <c i="4" r="BG89"/>
  <c r="F32"/>
  <c i="1" r="BB54"/>
  <c i="4" r="BF89"/>
  <c r="J31"/>
  <c i="1" r="AW54"/>
  <c i="4" r="F31"/>
  <c i="1" r="BA54"/>
  <c i="4" r="T89"/>
  <c r="T88"/>
  <c r="T87"/>
  <c r="T86"/>
  <c r="R89"/>
  <c r="R88"/>
  <c r="R87"/>
  <c r="R86"/>
  <c r="P89"/>
  <c r="P88"/>
  <c r="P87"/>
  <c r="P86"/>
  <c i="1" r="AU54"/>
  <c i="4" r="BK89"/>
  <c r="BK88"/>
  <c r="J88"/>
  <c r="BK87"/>
  <c r="J87"/>
  <c r="BK86"/>
  <c r="J86"/>
  <c r="J56"/>
  <c r="J27"/>
  <c i="1" r="AG54"/>
  <c i="4" r="J89"/>
  <c r="BE89"/>
  <c r="J30"/>
  <c i="1" r="AV54"/>
  <c i="4" r="F30"/>
  <c i="1" r="AZ54"/>
  <c i="4" r="J58"/>
  <c r="J57"/>
  <c r="F82"/>
  <c r="F80"/>
  <c r="E78"/>
  <c r="F51"/>
  <c r="F49"/>
  <c r="E47"/>
  <c r="J36"/>
  <c r="J21"/>
  <c r="E21"/>
  <c r="J82"/>
  <c r="J51"/>
  <c r="J20"/>
  <c r="J18"/>
  <c r="E18"/>
  <c r="F83"/>
  <c r="F52"/>
  <c r="J17"/>
  <c r="J12"/>
  <c r="J80"/>
  <c r="J49"/>
  <c r="E7"/>
  <c r="E76"/>
  <c r="E45"/>
  <c i="1" r="AY53"/>
  <c r="AX53"/>
  <c i="3" r="BI97"/>
  <c r="BH97"/>
  <c r="BG97"/>
  <c r="BF97"/>
  <c r="T97"/>
  <c r="R97"/>
  <c r="P97"/>
  <c r="BK97"/>
  <c r="J97"/>
  <c r="BE97"/>
  <c r="BI94"/>
  <c r="BH94"/>
  <c r="BG94"/>
  <c r="BF94"/>
  <c r="T94"/>
  <c r="T93"/>
  <c r="R94"/>
  <c r="R93"/>
  <c r="P94"/>
  <c r="P93"/>
  <c r="BK94"/>
  <c r="BK93"/>
  <c r="J93"/>
  <c r="J94"/>
  <c r="BE94"/>
  <c r="J59"/>
  <c r="BI90"/>
  <c r="BH90"/>
  <c r="BG90"/>
  <c r="BF90"/>
  <c r="T90"/>
  <c r="R90"/>
  <c r="P90"/>
  <c r="BK90"/>
  <c r="J90"/>
  <c r="BE90"/>
  <c r="BI86"/>
  <c r="BH86"/>
  <c r="BG86"/>
  <c r="BF86"/>
  <c r="T86"/>
  <c r="R86"/>
  <c r="P86"/>
  <c r="BK86"/>
  <c r="J86"/>
  <c r="BE86"/>
  <c r="BI84"/>
  <c r="BH84"/>
  <c r="BG84"/>
  <c r="BF84"/>
  <c r="T84"/>
  <c r="R84"/>
  <c r="P84"/>
  <c r="BK84"/>
  <c r="J84"/>
  <c r="BE84"/>
  <c r="BI82"/>
  <c r="F34"/>
  <c i="1" r="BD53"/>
  <c i="3" r="BH82"/>
  <c r="F33"/>
  <c i="1" r="BC53"/>
  <c i="3" r="BG82"/>
  <c r="F32"/>
  <c i="1" r="BB53"/>
  <c i="3" r="BF82"/>
  <c r="J31"/>
  <c i="1" r="AW53"/>
  <c i="3" r="F31"/>
  <c i="1" r="BA53"/>
  <c i="3" r="T82"/>
  <c r="T81"/>
  <c r="T80"/>
  <c r="T79"/>
  <c r="R82"/>
  <c r="R81"/>
  <c r="R80"/>
  <c r="R79"/>
  <c r="P82"/>
  <c r="P81"/>
  <c r="P80"/>
  <c r="P79"/>
  <c i="1" r="AU53"/>
  <c i="3" r="BK82"/>
  <c r="BK81"/>
  <c r="J81"/>
  <c r="BK80"/>
  <c r="J80"/>
  <c r="BK79"/>
  <c r="J79"/>
  <c r="J56"/>
  <c r="J27"/>
  <c i="1" r="AG53"/>
  <c i="3" r="J82"/>
  <c r="BE82"/>
  <c r="J30"/>
  <c i="1" r="AV53"/>
  <c i="3" r="F30"/>
  <c i="1" r="AZ53"/>
  <c i="3" r="J58"/>
  <c r="J57"/>
  <c r="F75"/>
  <c r="F73"/>
  <c r="E71"/>
  <c r="F51"/>
  <c r="F49"/>
  <c r="E47"/>
  <c r="J36"/>
  <c r="J21"/>
  <c r="E21"/>
  <c r="J75"/>
  <c r="J51"/>
  <c r="J20"/>
  <c r="J18"/>
  <c r="E18"/>
  <c r="F76"/>
  <c r="F52"/>
  <c r="J17"/>
  <c r="J12"/>
  <c r="J73"/>
  <c r="J49"/>
  <c r="E7"/>
  <c r="E69"/>
  <c r="E45"/>
  <c i="1" r="AY52"/>
  <c r="AX52"/>
  <c i="2" r="BI95"/>
  <c r="BH95"/>
  <c r="BG95"/>
  <c r="BF95"/>
  <c r="T95"/>
  <c r="T94"/>
  <c r="R95"/>
  <c r="R94"/>
  <c r="P95"/>
  <c r="P94"/>
  <c r="BK95"/>
  <c r="BK94"/>
  <c r="J94"/>
  <c r="J95"/>
  <c r="BE95"/>
  <c r="J60"/>
  <c r="BI93"/>
  <c r="BH93"/>
  <c r="BG93"/>
  <c r="BF93"/>
  <c r="T93"/>
  <c r="R93"/>
  <c r="P93"/>
  <c r="BK93"/>
  <c r="J93"/>
  <c r="BE93"/>
  <c r="BI92"/>
  <c r="BH92"/>
  <c r="BG92"/>
  <c r="BF92"/>
  <c r="T92"/>
  <c r="R92"/>
  <c r="P92"/>
  <c r="BK92"/>
  <c r="J92"/>
  <c r="BE92"/>
  <c r="BI91"/>
  <c r="BH91"/>
  <c r="BG91"/>
  <c r="BF91"/>
  <c r="T91"/>
  <c r="T90"/>
  <c r="R91"/>
  <c r="R90"/>
  <c r="P91"/>
  <c r="P90"/>
  <c r="BK91"/>
  <c r="BK90"/>
  <c r="J90"/>
  <c r="J91"/>
  <c r="BE91"/>
  <c r="J59"/>
  <c r="BI89"/>
  <c r="BH89"/>
  <c r="BG89"/>
  <c r="BF89"/>
  <c r="T89"/>
  <c r="R89"/>
  <c r="P89"/>
  <c r="BK89"/>
  <c r="J89"/>
  <c r="BE89"/>
  <c r="BI87"/>
  <c r="BH87"/>
  <c r="BG87"/>
  <c r="BF87"/>
  <c r="T87"/>
  <c r="R87"/>
  <c r="P87"/>
  <c r="BK87"/>
  <c r="J87"/>
  <c r="BE87"/>
  <c r="BI85"/>
  <c r="BH85"/>
  <c r="BG85"/>
  <c r="BF85"/>
  <c r="T85"/>
  <c r="R85"/>
  <c r="P85"/>
  <c r="BK85"/>
  <c r="J85"/>
  <c r="BE85"/>
  <c r="BI83"/>
  <c r="F34"/>
  <c i="1" r="BD52"/>
  <c i="2" r="BH83"/>
  <c r="F33"/>
  <c i="1" r="BC52"/>
  <c i="2" r="BG83"/>
  <c r="F32"/>
  <c i="1" r="BB52"/>
  <c i="2" r="BF83"/>
  <c r="J31"/>
  <c i="1" r="AW52"/>
  <c i="2" r="F31"/>
  <c i="1" r="BA52"/>
  <c i="2" r="T83"/>
  <c r="T82"/>
  <c r="T81"/>
  <c r="T80"/>
  <c r="R83"/>
  <c r="R82"/>
  <c r="R81"/>
  <c r="R80"/>
  <c r="P83"/>
  <c r="P82"/>
  <c r="P81"/>
  <c r="P80"/>
  <c i="1" r="AU52"/>
  <c i="2" r="BK83"/>
  <c r="BK82"/>
  <c r="J82"/>
  <c r="BK81"/>
  <c r="J81"/>
  <c r="BK80"/>
  <c r="J80"/>
  <c r="J56"/>
  <c r="J27"/>
  <c i="1" r="AG52"/>
  <c i="2" r="J83"/>
  <c r="BE83"/>
  <c r="J30"/>
  <c i="1" r="AV52"/>
  <c i="2" r="F30"/>
  <c i="1" r="AZ52"/>
  <c i="2" r="J58"/>
  <c r="J57"/>
  <c r="F76"/>
  <c r="F74"/>
  <c r="E72"/>
  <c r="F51"/>
  <c r="F49"/>
  <c r="E47"/>
  <c r="J36"/>
  <c r="J21"/>
  <c r="E21"/>
  <c r="J76"/>
  <c r="J51"/>
  <c r="J20"/>
  <c r="J18"/>
  <c r="E18"/>
  <c r="F77"/>
  <c r="F52"/>
  <c r="J17"/>
  <c r="J12"/>
  <c r="J74"/>
  <c r="J49"/>
  <c r="E7"/>
  <c r="E70"/>
  <c r="E45"/>
  <c i="1" r="BD51"/>
  <c r="W30"/>
  <c r="BC51"/>
  <c r="W29"/>
  <c r="BB51"/>
  <c r="W28"/>
  <c r="BA51"/>
  <c r="W27"/>
  <c r="AZ51"/>
  <c r="W26"/>
  <c r="AY51"/>
  <c r="AX51"/>
  <c r="AW51"/>
  <c r="AK27"/>
  <c r="AV51"/>
  <c r="AK26"/>
  <c r="AU51"/>
  <c r="AT51"/>
  <c r="AS51"/>
  <c r="AG51"/>
  <c r="AK23"/>
  <c r="AT58"/>
  <c r="AN58"/>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<sst xmlns="http://schemas.openxmlformats.org/spreadsheetml/2006/main">
  <si>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</si>
  <si>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</si>
  <si>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</si>
  <si>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</si>
  <si>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</si>
  <si>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</si>
  <si>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</si>
  <si>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{7b615678-3ca5-4513-9437-37db8c4908f7}</t>
  </si>
  <si>
    <t>0,01</t>
  </si>
  <si>
    <t>21</t>
  </si>
  <si>
    <t>15</t>
  </si>
  <si>
    <t>REKAPITULACE STAVBY</t>
  </si>
  <si>
    <t xml:space="preserve">v ---  níže se nacházejí doplnkové a pomocné údaje k sestavám  --- v</t>
  </si>
  <si>
    <t>Návod na vyplnění</t>
  </si>
  <si>
    <t>0,001</t>
  </si>
  <si>
    <t>Kód:</t>
  </si>
  <si>
    <t>HOL-II_605_1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</si>
  <si>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</si>
  <si>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</si>
  <si>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HOLOUBKOV – II/605 PRŮTAH – 1.etapa</t>
  </si>
  <si>
    <t>KSO:</t>
  </si>
  <si>
    <t/>
  </si>
  <si>
    <t>CC-CZ:</t>
  </si>
  <si>
    <t>Místo:</t>
  </si>
  <si>
    <t xml:space="preserve"> </t>
  </si>
  <si>
    <t>Datum:</t>
  </si>
  <si>
    <t>20. 12. 2017</t>
  </si>
  <si>
    <t>Zadavatel:</t>
  </si>
  <si>
    <t>IČ:</t>
  </si>
  <si>
    <t>SÚSPK a Obec Holoubkov</t>
  </si>
  <si>
    <t>DIČ:</t>
  </si>
  <si>
    <t>Uchazeč:</t>
  </si>
  <si>
    <t>Vyplň údaj</t>
  </si>
  <si>
    <t>Projektant:</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</si>
  <si>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</si>
  <si>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</si>
  <si>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</si>
  <si>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</si>
  <si>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</si>
  <si>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</si>
  <si>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</si>
  <si>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</si>
  <si>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</si>
  <si>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</si>
  <si>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</si>
  <si>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</si>
  <si>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</si>
  <si>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</si>
  <si>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</si>
  <si>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</si>
  <si>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</si>
  <si>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</si>
  <si>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</si>
  <si>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</si>
  <si>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</si>
  <si>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</si>
  <si>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</si>
  <si>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</si>
  <si>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</si>
  <si>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</si>
  <si>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</si>
  <si>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</si>
  <si>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</si>
  <si>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</si>
  <si>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</si>
  <si>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</si>
  <si>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</si>
  <si>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</si>
  <si>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</si>
  <si>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</si>
  <si>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</si>
  <si>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</si>
  <si>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</si>
  <si>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</si>
  <si>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</si>
  <si>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</si>
  <si>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Vedlejší a ostatní náklady</t>
  </si>
  <si>
    <t>STA</t>
  </si>
  <si>
    <t>1</t>
  </si>
  <si>
    <t>{9e704066-19d4-4c0a-85b8-43d421e7cf27}</t>
  </si>
  <si>
    <t>2</t>
  </si>
  <si>
    <t>9</t>
  </si>
  <si>
    <t>Ostatní náklady související s výstavbou před zimní přestávkou</t>
  </si>
  <si>
    <t>{85d10694-83e2-4170-92dc-cacc5a12895f}</t>
  </si>
  <si>
    <t>SO 101</t>
  </si>
  <si>
    <t>KOMUNIKACE - siln. II/605</t>
  </si>
  <si>
    <t>{2678b2a2-f3ed-4bf3-a0b1-cceedf052100}</t>
  </si>
  <si>
    <t>SO 102</t>
  </si>
  <si>
    <t>Místní komunikace, chodníky</t>
  </si>
  <si>
    <t>{0342a09e-a8fe-4256-8885-5cd8b86a7bc9}</t>
  </si>
  <si>
    <t>SO 201</t>
  </si>
  <si>
    <t>Rámový propustek</t>
  </si>
  <si>
    <t>{b0a49bf3-c679-4211-a511-0880202b12d8}</t>
  </si>
  <si>
    <t>SO 301</t>
  </si>
  <si>
    <t>Vodovod</t>
  </si>
  <si>
    <t>{5e78db10-139e-44b3-866d-48b6b90947a3}</t>
  </si>
  <si>
    <t>SO 301.1</t>
  </si>
  <si>
    <t>Dešťová kanalizace</t>
  </si>
  <si>
    <t>{d3f97de1-2d8e-4dda-8411-4f1f96ed852c}</t>
  </si>
  <si>
    <t>1) Krycí list soupisu</t>
  </si>
  <si>
    <t>2) Rekapitulace</t>
  </si>
  <si>
    <t>3) Soupis prací</t>
  </si>
  <si>
    <t>Zpět na list:</t>
  </si>
  <si>
    <t>Rekapitulace stavby</t>
  </si>
  <si>
    <t>KRYCÍ LIST SOUPISU</t>
  </si>
  <si>
    <t>Objekt:</t>
  </si>
  <si>
    <t>0 - Vedlejší a ostatní náklady</t>
  </si>
  <si>
    <t>REKAPITULACE ČLENĚNÍ SOUPISU PRACÍ</t>
  </si>
  <si>
    <t>Kód dílu - Popis</t>
  </si>
  <si>
    <t>Cena celkem [CZK]</t>
  </si>
  <si>
    <t>Náklady soupisu celkem</t>
  </si>
  <si>
    <t>-1</t>
  </si>
  <si>
    <t>VRN - Vedlejší rozpočtové náklady</t>
  </si>
  <si>
    <t xml:space="preserve">    0 - Vedlejší rozpočtové náklady</t>
  </si>
  <si>
    <t xml:space="preserve">    VRN1 - Průzkumné, geodetické a projektové práce</t>
  </si>
  <si>
    <t xml:space="preserve">    VRN3 - Zařízení staveniště</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</si>
  <si>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</si>
  <si>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</si>
  <si>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</si>
  <si>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</si>
  <si>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</si>
  <si>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</si>
  <si>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</si>
  <si>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</si>
  <si>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</si>
  <si>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</si>
  <si>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</si>
  <si>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</si>
  <si>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</si>
  <si>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</si>
  <si>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VRN</t>
  </si>
  <si>
    <t>Vedlejší rozpočtové náklady</t>
  </si>
  <si>
    <t>5</t>
  </si>
  <si>
    <t>ROZPOCET</t>
  </si>
  <si>
    <t>K</t>
  </si>
  <si>
    <t>012403000</t>
  </si>
  <si>
    <t>Průzkumné, geodetické a projektové práce geodetické práce kartografické práce</t>
  </si>
  <si>
    <t>kus</t>
  </si>
  <si>
    <t>CS ÚRS 2013 01</t>
  </si>
  <si>
    <t>1024</t>
  </si>
  <si>
    <t>-1593060746</t>
  </si>
  <si>
    <t>P</t>
  </si>
  <si>
    <t>Poznámka k položce:
geometrický plán po dokončení stavby</t>
  </si>
  <si>
    <t>043194000</t>
  </si>
  <si>
    <t>Inženýrská činnost zkoušky a ostatní měření zkoušky ostatní zkoušky</t>
  </si>
  <si>
    <t>-1632779256</t>
  </si>
  <si>
    <t xml:space="preserve">Poznámka k položce:
Ostatní zkoušky - hutnící zemní pláně, komplet pro celou stavbu  (statická zatěžovací zkouška deskou)</t>
  </si>
  <si>
    <t>3</t>
  </si>
  <si>
    <t>091002000</t>
  </si>
  <si>
    <t>Hlavní tituly průvodních činností a nákladů ostatní náklady související s objektem-Ostatní náklady - vytýčení inženýrských sítí, komplet celá stavba</t>
  </si>
  <si>
    <t>262144</t>
  </si>
  <si>
    <t>1616745562</t>
  </si>
  <si>
    <t>Poznámka k položce:
Ostatní náklady - vytýčení inženýrských sítí, komplet celá stavba</t>
  </si>
  <si>
    <t>4</t>
  </si>
  <si>
    <t>043103000R</t>
  </si>
  <si>
    <t>Zkoušky nad rámec povinných zkoušek podle požadavků objednatele - bude čerpáno dle požadavků TDI a s jeho souhlasem, maximálně do uvedené částky-30000,- Kč</t>
  </si>
  <si>
    <t>Kč</t>
  </si>
  <si>
    <t>-2147010050</t>
  </si>
  <si>
    <t>VRN1</t>
  </si>
  <si>
    <t>Průzkumné, geodetické a projektové práce</t>
  </si>
  <si>
    <t>012203000</t>
  </si>
  <si>
    <t>Geodetické práce při provádění stavby</t>
  </si>
  <si>
    <t>CS ÚRS 2018 01</t>
  </si>
  <si>
    <t>-1955194013</t>
  </si>
  <si>
    <t>6</t>
  </si>
  <si>
    <t>012303000</t>
  </si>
  <si>
    <t>Geodetické práce po výstavbě</t>
  </si>
  <si>
    <t>-54583530</t>
  </si>
  <si>
    <t>7</t>
  </si>
  <si>
    <t>013254000</t>
  </si>
  <si>
    <t>Dokumentace skutečného provedení stavby</t>
  </si>
  <si>
    <t>-398739441</t>
  </si>
  <si>
    <t>VRN3</t>
  </si>
  <si>
    <t>Zařízení staveniště</t>
  </si>
  <si>
    <t>8</t>
  </si>
  <si>
    <t>030001000</t>
  </si>
  <si>
    <t>462422994</t>
  </si>
  <si>
    <t xml:space="preserve">Poznámka k položce:
komplet pro celou stavbu, včetně zřízení, provozu po celou dobu stavby, oplocení, kompletní vybavení a ochrana, odstranění </t>
  </si>
  <si>
    <t>9 - Ostatní náklady související s výstavbou před zimní přestávkou</t>
  </si>
  <si>
    <t>HSV - Práce a dodávky HSV</t>
  </si>
  <si>
    <t xml:space="preserve">    1 - Zemní práce</t>
  </si>
  <si>
    <t xml:space="preserve">    5 - Komunikace pozemní</t>
  </si>
  <si>
    <t>HSV</t>
  </si>
  <si>
    <t>Práce a dodávky HSV</t>
  </si>
  <si>
    <t>Zemní práce</t>
  </si>
  <si>
    <t>113107243</t>
  </si>
  <si>
    <t>Odstranění podkladů nebo krytů strojně plochy jednotlivě přes 200 m2 s přemístěním hmot na skládku na vzdálenost do 20 m nebo s naložením na dopravní prostředek živičných, o tl. vrstvy přes 100 do 150 mm</t>
  </si>
  <si>
    <t>m2</t>
  </si>
  <si>
    <t>-1677622575</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</si>
  <si>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</si>
  <si>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</si>
  <si>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113154264</t>
  </si>
  <si>
    <t>Frézování živičného podkladu nebo krytu s naložením na dopravní prostředek plochy přes 500 do 1 000 m2 s překážkami v trase pruhu šířky přes 1 m do 2 m, tloušťky vrstvy 100 mm</t>
  </si>
  <si>
    <t>620591327</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</si>
  <si>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</si>
  <si>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162301101</t>
  </si>
  <si>
    <t>Vodorovné přemístění výkopku nebo sypaniny po suchu na obvyklém dopravním prostředku, bez naložení výkopku, avšak se složením bez rozhrnutí z horniny tř. 1 až 4 na vzdálenost přes 50 do 500 m</t>
  </si>
  <si>
    <t>m3</t>
  </si>
  <si>
    <t>2061742535</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</si>
  <si>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</si>
  <si>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Poznámka k položce:
odfrézovaná živice</t>
  </si>
  <si>
    <t>VV</t>
  </si>
  <si>
    <t>402,000*0,11</t>
  </si>
  <si>
    <t>167101101</t>
  </si>
  <si>
    <t>Nakládání, skládání a překládání neulehlého výkopku nebo sypaniny nakládání, množství do 100 m3, z hornin tř. 1 až 4</t>
  </si>
  <si>
    <t>-789318964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</si>
  <si>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</si>
  <si>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Komunikace pozemní</t>
  </si>
  <si>
    <t>564531112</t>
  </si>
  <si>
    <t>Zřízení podsypu nebo podkladu ze sypaniny s rozprostřením, vlhčením, a zhutněním, po zhutnění tl. 110 mm</t>
  </si>
  <si>
    <t>-1557229307</t>
  </si>
  <si>
    <t xml:space="preserve">Poznámka k souboru cen:_x000d_
1. Ceny jsou určeny, jen předepíše-li projekt zřízení podsypu nebo podkladu ze sypaniny ze zemníku nebo z výkopku v trase. 2. V cenách nejsou započteny náklady na získání sypaniny a její přemístění k místu zabudování, které se oceňuje podle ustanovení čl. 3111 Všeobecných podmínek části části A 01 tohoto katalogu. </t>
  </si>
  <si>
    <t>Poznámka k položce:
provizorní vyspravení vozovky po dobu zimní přestávky, v místě stavby dešťové kanalizace a propustku - odfrézovaná živice</t>
  </si>
  <si>
    <t>577176111</t>
  </si>
  <si>
    <t>Asfaltový beton vrstva ložní ACL 22 (ABVH) s rozprostřením a zhutněním z nemodifikovaného asfaltu v pruhu šířky do 3 m, po zhutnění tl. 80 mm</t>
  </si>
  <si>
    <t>-1956990484</t>
  </si>
  <si>
    <t xml:space="preserve">Poznámka k souboru cen:_x000d_
1. ČSN EN 13108-1 připouští pro ACL 22 pouze tl. 60 až 90 mm. </t>
  </si>
  <si>
    <t>Poznámka k položce:
provizorní vyspravení vozovky po dobu zimní přestávky, v místě stavby dešťové kanalizace a propustku</t>
  </si>
  <si>
    <t>180*2+6*7</t>
  </si>
  <si>
    <t>SO 101 - KOMUNIKACE - siln. II/605</t>
  </si>
  <si>
    <t xml:space="preserve">    2 - Zakládání</t>
  </si>
  <si>
    <t xml:space="preserve">    3 - Svislé a kompletní konstrukce</t>
  </si>
  <si>
    <t xml:space="preserve">    4 - Vodorovné konstrukce</t>
  </si>
  <si>
    <t xml:space="preserve">    8 - Trubní vedení</t>
  </si>
  <si>
    <t xml:space="preserve">    9 - Ostatní konstrukce a práce, bourání</t>
  </si>
  <si>
    <t xml:space="preserve">    997 - Přesun sutě</t>
  </si>
  <si>
    <t xml:space="preserve">    998 - Přesun hmot</t>
  </si>
  <si>
    <t>113154124</t>
  </si>
  <si>
    <t>Frézování živičného podkladu nebo krytu s naložením na dopravní prostředek plochy do 500 m2 bez překážek v trase pruhu šířky přes 0,5 m do 1 m, tloušťky vrstvy 100 mm</t>
  </si>
  <si>
    <t>-1234681378</t>
  </si>
  <si>
    <t>113154364</t>
  </si>
  <si>
    <t>Frézování živičného podkladu nebo krytu s naložením na dopravní prostředek plochy přes 1 000 do 10 000 m2 s překážkami v trase pruhu šířky přes 1 m do 2 m, tloušťky vrstvy 100 mm</t>
  </si>
  <si>
    <t>1328761811</t>
  </si>
  <si>
    <t>Poznámka k položce:
Veškerá odfrézovaná živičná drť bude odprodána zhotoviteli</t>
  </si>
  <si>
    <t>113202111</t>
  </si>
  <si>
    <t>Vytrhání obrub s vybouráním lože, s přemístěním hmot na skládku na vzdálenost do 3 m nebo s naložením na dopravní prostředek z krajníků nebo obrubníků stojatých</t>
  </si>
  <si>
    <t>m</t>
  </si>
  <si>
    <t>-1164397548</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</si>
  <si>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</si>
  <si>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446+413</t>
  </si>
  <si>
    <t>122202202</t>
  </si>
  <si>
    <t>Odkopávky a prokopávky nezapažené pro silnice s přemístěním výkopku v příčných profilech na vzdálenost do 15 m nebo s naložením na dopravní prostředek v hornině tř. 3 přes 100 do 1 000 m3</t>
  </si>
  <si>
    <t>1914094209</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</si>
  <si>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</si>
  <si>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rozšíření stáv. vozovky - vlevo</t>
  </si>
  <si>
    <t>0,6*(18+47*0,5+338+232*0,5+11,5+32*0,5+25+28*0,5)</t>
  </si>
  <si>
    <t>rozšíření stáv. vozovky - vpravo</t>
  </si>
  <si>
    <t>0,6*(18+72*0,5+48+135*0,5+14+43*0,5)</t>
  </si>
  <si>
    <t>Součet</t>
  </si>
  <si>
    <t>122302202</t>
  </si>
  <si>
    <t>Odkopávky a prokopávky nezapažené pro silnice s přemístěním výkopku v příčných profilech na vzdálenost do 15 m nebo s naložením na dopravní prostředek v hornině tř. 4 přes 100 do 1 000 m3</t>
  </si>
  <si>
    <t>-291872709</t>
  </si>
  <si>
    <t>oprava vozovky nad stáv. vodovodem</t>
  </si>
  <si>
    <t>(90+180)*1,0*0,8</t>
  </si>
  <si>
    <t>132201101</t>
  </si>
  <si>
    <t>Hloubení zapažených i nezapažených rýh šířky do 600 mm s urovnáním dna do předepsaného profilu a spádu v hornině tř. 3 do 100 m3</t>
  </si>
  <si>
    <t>1207097162</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</si>
  <si>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</si>
  <si>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162*0,5*0,5</t>
  </si>
  <si>
    <t>oplocení - 50%</t>
  </si>
  <si>
    <t>0,5*24,28</t>
  </si>
  <si>
    <t>132201201</t>
  </si>
  <si>
    <t>Hloubení zapažených i nezapažených rýh šířky přes 600 do 2 000 mm s urovnáním dna do předepsaného profilu a spádu v hornině tř. 3 do 100 m3</t>
  </si>
  <si>
    <t>69950781</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</si>
  <si>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</si>
  <si>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60*0,8*1,4</t>
  </si>
  <si>
    <t>1354285996</t>
  </si>
  <si>
    <t>162701110R</t>
  </si>
  <si>
    <t>Vodorovné přemístění výkopku nebo sypaniny po suchu na obvyklém dopravním prostředku, bez naložení výkopku, avšak se složením bez rozhrnutí z horniny tř. 1 až 4 na vzdálenost dle možností zhotovitele</t>
  </si>
  <si>
    <t>763183939</t>
  </si>
  <si>
    <t>460,2+216+40,5+67,2-0,4*40,8-44</t>
  </si>
  <si>
    <t>10</t>
  </si>
  <si>
    <t>2136899021</t>
  </si>
  <si>
    <t>11</t>
  </si>
  <si>
    <t>171101103</t>
  </si>
  <si>
    <t>Uložení sypaniny do násypů s rozprostřením sypaniny ve vrstvách a s hrubým urovnáním zhutněných s uzavřením povrchu násypu z hornin soudržných s předepsanou mírou zhutnění v procentech výsledků zkoušek Proctor-Standard (dále jen PS) přes 96 do 100 % PS</t>
  </si>
  <si>
    <t>-824520560</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</si>
  <si>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</si>
  <si>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Poznámka k položce:
rozprostření výkopové zeminy podél navrženého plotu
množství = 50% z celkového oplocení</t>
  </si>
  <si>
    <t>12</t>
  </si>
  <si>
    <t>171201211</t>
  </si>
  <si>
    <t>Poplatek za uložení stavebního odpadu na skládce (skládkovné) zeminy a kameniva zatříděného do Katalogu odpadů pod kódem 170 504</t>
  </si>
  <si>
    <t>t</t>
  </si>
  <si>
    <t>1483169318</t>
  </si>
  <si>
    <t xml:space="preserve">Poznámka k souboru cen:_x000d_
1. Ceny uvedené v souboru cen lze po dohodě upravit podle místních podmínek. </t>
  </si>
  <si>
    <t>723,58*1,8</t>
  </si>
  <si>
    <t>13</t>
  </si>
  <si>
    <t>174101101</t>
  </si>
  <si>
    <t>Zásyp sypaninou z jakékoliv horniny s uložením výkopku ve vrstvách se zhutněním jam, šachet, rýh nebo kolem objektů v těchto vykopávkách</t>
  </si>
  <si>
    <t>1420561312</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</si>
  <si>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</si>
  <si>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60*0,8*0,85</t>
  </si>
  <si>
    <t>14</t>
  </si>
  <si>
    <t>M</t>
  </si>
  <si>
    <t>58344197</t>
  </si>
  <si>
    <t>štěrkodrť frakce 0/63</t>
  </si>
  <si>
    <t>595291506</t>
  </si>
  <si>
    <t>Poznámka k položce:
60% výměna výkopového materiálu do zásypu</t>
  </si>
  <si>
    <t>0,6*40,800*1,8</t>
  </si>
  <si>
    <t>175151101</t>
  </si>
  <si>
    <t>Obsypání potrubí strojně sypaninou z vhodných hornin tř. 1 až 4 nebo materiálem připraveným podél výkopu ve vzdálenosti do 3 m od jeho kraje, pro jakoukoliv hloubku výkopu a míru zhutnění bez prohození sypaniny</t>
  </si>
  <si>
    <t>-323935596</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</si>
  <si>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</si>
  <si>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60*0,8*0,45</t>
  </si>
  <si>
    <t>16</t>
  </si>
  <si>
    <t>58337302</t>
  </si>
  <si>
    <t>štěrkopísek frakce 0/16</t>
  </si>
  <si>
    <t>1757996082</t>
  </si>
  <si>
    <t>21,600*1,8</t>
  </si>
  <si>
    <t>17</t>
  </si>
  <si>
    <t>181411132</t>
  </si>
  <si>
    <t>Založení trávníku na půdě předem připravené plochy do 1000 m2 výsevem včetně utažení parkového na svahu přes 1:5 do 1:2</t>
  </si>
  <si>
    <t>1522417046</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</si>
  <si>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</si>
  <si>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18</t>
  </si>
  <si>
    <t>00572410</t>
  </si>
  <si>
    <t>osivo směs travní parková</t>
  </si>
  <si>
    <t>kg</t>
  </si>
  <si>
    <t>-1572796460</t>
  </si>
  <si>
    <t>170*0,025</t>
  </si>
  <si>
    <t>19</t>
  </si>
  <si>
    <t>181951102</t>
  </si>
  <si>
    <t>Úprava pláně vyrovnáním výškových rozdílů v hornině tř. 1 až 4 se zhutněním</t>
  </si>
  <si>
    <t>-1946151349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</si>
  <si>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</si>
  <si>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rozšíření vozovky vlevo</t>
  </si>
  <si>
    <t>18+47*0,5+338+232*0,5+11,5+32*0,5+25+28*0,5</t>
  </si>
  <si>
    <t>rozšíření vozovky vpravo</t>
  </si>
  <si>
    <t>18+72*0,5+48+135*0,5+14+43*0,5</t>
  </si>
  <si>
    <t>(90+180)*1,0</t>
  </si>
  <si>
    <t>20</t>
  </si>
  <si>
    <t>999100100R</t>
  </si>
  <si>
    <t>Výměna nevhodné podložní zeminy (odkop zeminy, odvoz, skládkovné, dovoz vhodného materiálu, pokládka se zhutněním)</t>
  </si>
  <si>
    <t>-248599287</t>
  </si>
  <si>
    <t xml:space="preserve">Poznámka k položce:
Provedení z vhodné kamenito-písčito-štěrkovité sypaniny (např. drcené kamenivo frakce 0-150/250 mm) ukládané a hutněné ve dvou vrstvách. Posledních cca 5 cm aktivní zóny doporučujeme realizovat ze ŠD frakce 0/32  mm pro dosažení požadované rovinatosti zemní pláně.</t>
  </si>
  <si>
    <t>1037*0,5</t>
  </si>
  <si>
    <t>182201101</t>
  </si>
  <si>
    <t>Svahování trvalých svahů do projektovaných profilů s potřebným přemístěním výkopku při svahování násypů v jakékoliv hornině</t>
  </si>
  <si>
    <t>650881872</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</si>
  <si>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</si>
  <si>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22</t>
  </si>
  <si>
    <t>182301121</t>
  </si>
  <si>
    <t>Rozprostření a urovnání ornice ve svahu sklonu přes 1:5 při souvislé ploše do 500 m2, tl. vrstvy do 100 mm</t>
  </si>
  <si>
    <t>-1012853661</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</si>
  <si>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</si>
  <si>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23</t>
  </si>
  <si>
    <t>103111001</t>
  </si>
  <si>
    <t>Ornice, kompletní dodávka vhodné zeminy pro založení trávníku</t>
  </si>
  <si>
    <t>1900544920</t>
  </si>
  <si>
    <t>170,000*0,1</t>
  </si>
  <si>
    <t>Zakládání</t>
  </si>
  <si>
    <t>24</t>
  </si>
  <si>
    <t>211531111</t>
  </si>
  <si>
    <t>Výplň kamenivem do rýh odvodňovacích žeber nebo trativodů bez zhutnění, s úpravou povrchu výplně kamenivem hrubým drceným frakce 16 až 63 mm</t>
  </si>
  <si>
    <t>-577942086</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</si>
  <si>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</si>
  <si>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162*0,4*0,5</t>
  </si>
  <si>
    <t>25</t>
  </si>
  <si>
    <t>212312111</t>
  </si>
  <si>
    <t>Lože pro trativody z betonu prostého</t>
  </si>
  <si>
    <t>-1076968385</t>
  </si>
  <si>
    <t xml:space="preserve">Poznámka k souboru cen:_x000d_
1. V cenách jsou započteny i náklady na vyčištění dna rýh a na urovnání povrchu lože. 2. V ceně materiálu jsou započteny i náklady na prohození výkopku. </t>
  </si>
  <si>
    <t>162*0,5*0,1</t>
  </si>
  <si>
    <t>26</t>
  </si>
  <si>
    <t>212755214</t>
  </si>
  <si>
    <t>Trativody bez lože z drenážních trubek plastových flexibilních D 100 mm</t>
  </si>
  <si>
    <t>1277997930</t>
  </si>
  <si>
    <t xml:space="preserve">Poznámka k souboru cen:_x000d_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</si>
  <si>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27</t>
  </si>
  <si>
    <t>273361116</t>
  </si>
  <si>
    <t>Výztuž základových konstrukcí desek z betonářské oceli 10 505 (R) nebo BSt 500</t>
  </si>
  <si>
    <t>-2050904514</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</si>
  <si>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</si>
  <si>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Poznámka k položce:
množství = 50% z celkového oplocení</t>
  </si>
  <si>
    <t>0,5*86*7*0,0008878</t>
  </si>
  <si>
    <t>28</t>
  </si>
  <si>
    <t>274311124</t>
  </si>
  <si>
    <t>Základové konstrukce z betonu prostého pasy, prahy, věnce a ostruhy ve výkopu nebo na hlavách pilot C 12/15</t>
  </si>
  <si>
    <t>53687008</t>
  </si>
  <si>
    <t xml:space="preserve">Poznámka k souboru cen:_x000d_
1. V cenách jsou započteny i náklady na: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 b) ošetření a ochranu čerstvě uloženého betonu. 2. V cenách nejsou započteny náklady na: a) zhutnění podkladní vrstvy nebo vyčištění základové spáry u plošného založení, b) zhotovení vrtací šablony pilot nebo odbourání hlav pilot u základu založeného na pilotách. </t>
  </si>
  <si>
    <t>0,5*(10*1+17,5*0,8+5*1+11,9*0,8+10*0,8+20*1,2+11,6*0,8)*0,5</t>
  </si>
  <si>
    <t>Svislé a kompletní konstrukce</t>
  </si>
  <si>
    <t>29</t>
  </si>
  <si>
    <t>338171111</t>
  </si>
  <si>
    <t>Osazování sloupků a vzpěr plotových ocelových trubkových nebo profilovaných výšky do 2,00 m se zalitím cementovou maltou do vynechaných otvorů</t>
  </si>
  <si>
    <t>-373630447</t>
  </si>
  <si>
    <t xml:space="preserve">Poznámka k souboru cen:_x000d_
1. Ceny lze použít i pro zalití (zabetonování) vzpěr rohových sloupků. 2. V cenách nejsou započteny náklady na sloupky a vzpěry. Jejich dodání se oceňuje ve specifikaci. 3. Výškou sloupku se rozumí jeho délka před osazením. 4. Montáž pletiva se oceňuje cenami souboru cen 348 17 Osazení oplocení. 5. V cenách osazování do zemního vrutu je započten i štěrk fixující sloupek. </t>
  </si>
  <si>
    <t>0,5*(19+18+4)</t>
  </si>
  <si>
    <t>30</t>
  </si>
  <si>
    <t>55342252</t>
  </si>
  <si>
    <t>sloupek plotový průběžný Pz a komaxitový 2000/38x1,5mm</t>
  </si>
  <si>
    <t>965819730</t>
  </si>
  <si>
    <t>0,5*31</t>
  </si>
  <si>
    <t>31</t>
  </si>
  <si>
    <t>55342260</t>
  </si>
  <si>
    <t>sloupek plotový koncový Pz a komaxitový 2000/48x1,5mm</t>
  </si>
  <si>
    <t>-483656594</t>
  </si>
  <si>
    <t>0,5*6</t>
  </si>
  <si>
    <t>32</t>
  </si>
  <si>
    <t>55342272</t>
  </si>
  <si>
    <t>vzpěra plotová 38x1,5mm včetně krytky s uchem 2000mm</t>
  </si>
  <si>
    <t>2020902006</t>
  </si>
  <si>
    <t>0,5*4</t>
  </si>
  <si>
    <t>33</t>
  </si>
  <si>
    <t>348272115</t>
  </si>
  <si>
    <t>Ploty z tvárnic betonových plotová zeď na maltu cementovou včetně spárování současně při zdění z tvarovek hladkých, dutých přírodních, tloušťka zdiva 290 mm</t>
  </si>
  <si>
    <t>789331978</t>
  </si>
  <si>
    <t xml:space="preserve">Poznámka k souboru cen:_x000d_
1. Množství jednotek se u: a) plotových zdí určuje v m2 plochy zdiva, b) příplatku za vyztužení sloupku průběžných plotových zdí určuje v m2 plochy zdiva, c) ztužujících věnců průběžných plotových zdí určuje v m délky zdiva, d) plotové stříšky určuje v m délky zdiva, e) plotových sloupků určuje v m výšky jednotlivých sloupků, f) sloupových hlavic určuje v kusech jednotlivých sloupů, g) kovových doplňků plotového zdiva určuje v kusech jednotlivých dílů. 2. Položky -229. jsou určeny pro ocenění ztužujících sloupků u průběžných plotových zdí, jedná se o tzv. ztracené sloupky. 3. Položky -23.. jsou určeny pro ocenění ztužujících věnců u průběžných plotových zdí výšky přes 2 m. </t>
  </si>
  <si>
    <t>0,5*(44,4+41,6)*0,6</t>
  </si>
  <si>
    <t>34</t>
  </si>
  <si>
    <t>348272515</t>
  </si>
  <si>
    <t>Ploty z tvárnic betonových plotová stříška lepená mrazuvzdorným lepidlem z tvarovek hladkých nebo štípaných, sedlového tvaru přírodních, tloušťka zdiva 295 mm</t>
  </si>
  <si>
    <t>693626204</t>
  </si>
  <si>
    <t>0,5*86</t>
  </si>
  <si>
    <t>35</t>
  </si>
  <si>
    <t>348401120</t>
  </si>
  <si>
    <t>Osazení oplocení ze strojového pletiva s napínacími dráty do 15° sklonu svahu, výšky do 1,6 m</t>
  </si>
  <si>
    <t>518566286</t>
  </si>
  <si>
    <t xml:space="preserve">Poznámka k souboru cen:_x000d_
1. V cenách nejsou započteny náklady na dodávku pletiva a drátů, tyto se oceňují ve specifikaci. </t>
  </si>
  <si>
    <t>36</t>
  </si>
  <si>
    <t>31327501</t>
  </si>
  <si>
    <t>pletivo drátěné plastifikované se čtvercovými oky 50 mm/2,2 mm, 125 cm</t>
  </si>
  <si>
    <t>-203964152</t>
  </si>
  <si>
    <t>37</t>
  </si>
  <si>
    <t>15619100</t>
  </si>
  <si>
    <t>drát poplastovaný kruhový napínací 2,5/3,5mm</t>
  </si>
  <si>
    <t>-1582288427</t>
  </si>
  <si>
    <t>Vodorovné konstrukce</t>
  </si>
  <si>
    <t>38</t>
  </si>
  <si>
    <t>451573111</t>
  </si>
  <si>
    <t>Lože pod potrubí, stoky a drobné objekty v otevřeném výkopu z písku a štěrkopísku do 63 mm</t>
  </si>
  <si>
    <t>-1462364123</t>
  </si>
  <si>
    <t xml:space="preserve">Poznámka k souboru cen:_x000d_
1. Ceny -1111 a -1192 lze použít i pro zřízení sběrných vrstev nad drenážními trubkami. 2. V cenách -5111 a -1192 jsou započteny i náklady na prohození výkopku získaného při zemních pracích. </t>
  </si>
  <si>
    <t>60*0,8*0,1</t>
  </si>
  <si>
    <t>39</t>
  </si>
  <si>
    <t>452311121</t>
  </si>
  <si>
    <t>Podkladní a zajišťovací konstrukce z betonu prostého v otevřeném výkopu desky pod potrubí, stoky a drobné objekty z betonu tř. C 8/10</t>
  </si>
  <si>
    <t>330492092</t>
  </si>
  <si>
    <t xml:space="preserve">Poznámka k souboru cen:_x000d_
1. Ceny -1121 až -1181 a -1192 lze použít i pro ochrannou vrstvu pod železobetonové konstrukce. 2. Ceny -2121 až -2181 a -2192 jsou určeny pro jakékoliv úkosy sedel. </t>
  </si>
  <si>
    <t>23*0,1*0,6*0,8</t>
  </si>
  <si>
    <t>40</t>
  </si>
  <si>
    <t>564851111</t>
  </si>
  <si>
    <t>Podklad ze štěrkodrti ŠD s rozprostřením a zhutněním, po zhutnění tl. 150 mm</t>
  </si>
  <si>
    <t>1076206742</t>
  </si>
  <si>
    <t>562+205+270</t>
  </si>
  <si>
    <t>41</t>
  </si>
  <si>
    <t>564861111</t>
  </si>
  <si>
    <t>Podklad ze štěrkodrti ŠD s rozprostřením a zhutněním, po zhutnění tl. 200 mm</t>
  </si>
  <si>
    <t>208694696</t>
  </si>
  <si>
    <t>42</t>
  </si>
  <si>
    <t>565156111</t>
  </si>
  <si>
    <t>Asfaltový beton vrstva podkladní ACP 22 (obalované kamenivo hrubozrnné - OKH) s rozprostřením a zhutněním v pruhu šířky do 3 m, po zhutnění tl. 70 mm</t>
  </si>
  <si>
    <t>1478500131</t>
  </si>
  <si>
    <t xml:space="preserve">Poznámka k souboru cen:_x000d_
1. ČSN EN 13108-1 připouští pro ACP 22 pouze tl. 60 až 100 mm. </t>
  </si>
  <si>
    <t>43</t>
  </si>
  <si>
    <t>569831111</t>
  </si>
  <si>
    <t>Zpevnění krajnic nebo komunikací pro pěší s rozprostřením a zhutněním, po zhutnění štěrkodrtí tl. 100 mm</t>
  </si>
  <si>
    <t>789537638</t>
  </si>
  <si>
    <t xml:space="preserve">Poznámka k souboru cen:_x000d_
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 </t>
  </si>
  <si>
    <t>44</t>
  </si>
  <si>
    <t>569903311</t>
  </si>
  <si>
    <t>Zřízení zemních krajnic z hornin jakékoliv třídy se zhutněním</t>
  </si>
  <si>
    <t>1455871849</t>
  </si>
  <si>
    <t xml:space="preserve">Poznámka k souboru cen:_x000d_
1. Ceny jsou určeny pro jakoukoliv tloušťku krajnice. 2. V cenách nejsou započteny náklady na opatření zeminy a její přemístění k místu zabudování, které se oceňují podle ustanovení čl. 3111 Všeobecných podmínek části A 01 tohoto katalogu. </t>
  </si>
  <si>
    <t>0,4*110</t>
  </si>
  <si>
    <t>45</t>
  </si>
  <si>
    <t>573211107</t>
  </si>
  <si>
    <t>Postřik spojovací PS bez posypu kamenivem z asfaltu silničního, v množství 0,30 kg/m2</t>
  </si>
  <si>
    <t>-1785663023</t>
  </si>
  <si>
    <t>46</t>
  </si>
  <si>
    <t>573211108</t>
  </si>
  <si>
    <t>Postřik spojovací PS bez posypu kamenivem z asfaltu silničního, v množství 0,40 kg/m2</t>
  </si>
  <si>
    <t>1625592956</t>
  </si>
  <si>
    <t>47</t>
  </si>
  <si>
    <t>577134121</t>
  </si>
  <si>
    <t>Asfaltový beton vrstva obrusná ACO 11 (ABS) s rozprostřením a se zhutněním z nemodifikovaného asfaltu v pruhu šířky přes 3 m tř. I, po zhutnění tl. 40 mm</t>
  </si>
  <si>
    <t>126720692</t>
  </si>
  <si>
    <t xml:space="preserve">Poznámka k souboru cen:_x000d_
1. ČSN EN 13108-1 připouští pro ACO 11 pouze tl. 35 až 50 mm. </t>
  </si>
  <si>
    <t>48</t>
  </si>
  <si>
    <t>577176121</t>
  </si>
  <si>
    <t>Asfaltový beton vrstva ložní ACL 22 (ABVH) s rozprostřením a zhutněním z nemodifikovaného asfaltu v pruhu šířky přes 3 m, po zhutnění tl. 80 mm</t>
  </si>
  <si>
    <t>469851530</t>
  </si>
  <si>
    <t>Trubní vedení</t>
  </si>
  <si>
    <t>49</t>
  </si>
  <si>
    <t>817310000R</t>
  </si>
  <si>
    <t>Montáž betonových útesů s hrdlem na potrubí betonovém a železobetonovém Vývrt pro dodatečné napojení přípojky DN150 do betonové trouby</t>
  </si>
  <si>
    <t>626883242</t>
  </si>
  <si>
    <t>50</t>
  </si>
  <si>
    <t>286112301</t>
  </si>
  <si>
    <t>Průchodka pro dodatečné napojení na kanalizační potrubí s integrovaným výkyvným kloubem - DN150</t>
  </si>
  <si>
    <t>-1489027009</t>
  </si>
  <si>
    <t>51</t>
  </si>
  <si>
    <t>871315211</t>
  </si>
  <si>
    <t>Kanalizační potrubí z tvrdého PVC v otevřeném výkopu ve sklonu do 20 %, hladkého plnostěnného jednovrstvého, tuhost třídy SN 4 DN 160</t>
  </si>
  <si>
    <t>-629913337</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</si>
  <si>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</si>
  <si>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Poznámka k položce:
V cenách jsou započteny i náklady na dodání trub včetně gumového těsnění.</t>
  </si>
  <si>
    <t>52</t>
  </si>
  <si>
    <t>877315211</t>
  </si>
  <si>
    <t>Montáž tvarovek na kanalizačním potrubí z trub z plastu z tvrdého PVC nebo z polypropylenu v otevřeném výkopu jednoosých DN 150</t>
  </si>
  <si>
    <t>991299196</t>
  </si>
  <si>
    <t xml:space="preserve">Poznámka k souboru cen:_x000d_
1. V cenách nejsou započteny náklady na dodání tvarovek. Tvarovky se oceňují ve ve specifikaci. </t>
  </si>
  <si>
    <t>2*23</t>
  </si>
  <si>
    <t>53</t>
  </si>
  <si>
    <t>28611360</t>
  </si>
  <si>
    <t>koleno kanalizace PVC KG 150x30°</t>
  </si>
  <si>
    <t>575363350</t>
  </si>
  <si>
    <t>Poznámka k položce:
úhel kolena bude upřesněn na stavbě dle skutečnosti</t>
  </si>
  <si>
    <t>54</t>
  </si>
  <si>
    <t>877315221</t>
  </si>
  <si>
    <t>Montáž tvarovek na kanalizačním potrubí z trub z plastu z tvrdého PVC nebo z polypropylenu v otevřeném výkopu dvouosých DN 150</t>
  </si>
  <si>
    <t>832860076</t>
  </si>
  <si>
    <t>55</t>
  </si>
  <si>
    <t>28611390</t>
  </si>
  <si>
    <t>odbočka kanalizační plastová s hrdlem KG 150/110/45°</t>
  </si>
  <si>
    <t>178200698</t>
  </si>
  <si>
    <t>Poznámka k položce:
napojení trativodu</t>
  </si>
  <si>
    <t>56</t>
  </si>
  <si>
    <t>895941111</t>
  </si>
  <si>
    <t>Zřízení vpusti kanalizační uliční z betonových dílců typ UV-50 normální</t>
  </si>
  <si>
    <t>-1920980393</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</si>
  <si>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</si>
  <si>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57</t>
  </si>
  <si>
    <t>59223852</t>
  </si>
  <si>
    <t>dno betonové pro uliční vpusť s kalovou prohlubní 45x30x5 cm</t>
  </si>
  <si>
    <t>-1933648196</t>
  </si>
  <si>
    <t>58</t>
  </si>
  <si>
    <t>592238590</t>
  </si>
  <si>
    <t>skruž betonová pro uliční vpusť se sifonem DN150 TBV-Q 450/570/3z</t>
  </si>
  <si>
    <t>634117348</t>
  </si>
  <si>
    <t>59</t>
  </si>
  <si>
    <t>59223858</t>
  </si>
  <si>
    <t>skruž betonová pro uliční vpusť horní 45 x 57 x 5 cm</t>
  </si>
  <si>
    <t>441118134</t>
  </si>
  <si>
    <t>60</t>
  </si>
  <si>
    <t>59223864</t>
  </si>
  <si>
    <t>prstenec betonový pro uliční vpusť vyrovnávací 39 x 6 x 13 cm</t>
  </si>
  <si>
    <t>-1631020447</t>
  </si>
  <si>
    <t>61</t>
  </si>
  <si>
    <t>899200000R</t>
  </si>
  <si>
    <t>Zaslepení stávajících přípojek rušených UV, zabetonování včetně zbylých částí vpustě, odhad 0,25 m3 betonu C12/15</t>
  </si>
  <si>
    <t>-1741270493</t>
  </si>
  <si>
    <t>62</t>
  </si>
  <si>
    <t>899202211</t>
  </si>
  <si>
    <t>Demontáž mříží litinových včetně rámů, hmotnosti jednotlivě přes 50 do 100 Kg</t>
  </si>
  <si>
    <t>1809141245</t>
  </si>
  <si>
    <t>63</t>
  </si>
  <si>
    <t>899204112</t>
  </si>
  <si>
    <t>Osazení mříží litinových včetně rámů a košů na bahno pro třídu zatížení D400, E600</t>
  </si>
  <si>
    <t>591129269</t>
  </si>
  <si>
    <t xml:space="preserve">Poznámka k souboru cen:_x000d_
1. V cenách nejsou započteny náklady na dodání mříží, rámů a košů na bahno; tyto náklady se oceňují ve specifikaci. </t>
  </si>
  <si>
    <t>64</t>
  </si>
  <si>
    <t>55242320</t>
  </si>
  <si>
    <t>mříž vtoková litinová plochá 500x500mm</t>
  </si>
  <si>
    <t>-781168694</t>
  </si>
  <si>
    <t>65</t>
  </si>
  <si>
    <t>28661784</t>
  </si>
  <si>
    <t>revizní šachty D 400-kalový koš pro D 315</t>
  </si>
  <si>
    <t>-256710008</t>
  </si>
  <si>
    <t>Ostatní konstrukce a práce, bourání</t>
  </si>
  <si>
    <t>66</t>
  </si>
  <si>
    <t>914111111</t>
  </si>
  <si>
    <t>Montáž svislé dopravní značky základní velikosti do 1 m2 objímkami na sloupky nebo konzoly</t>
  </si>
  <si>
    <t>1773122549</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</si>
  <si>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</si>
  <si>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67</t>
  </si>
  <si>
    <t>404440</t>
  </si>
  <si>
    <t xml:space="preserve">značka dopravní svislá - A12b  Podkladní fluorescenční fólie, žlutozelený retroreflexní podklad pro zvýraznění symbolu dopravní značky. </t>
  </si>
  <si>
    <t>101779682</t>
  </si>
  <si>
    <t>68</t>
  </si>
  <si>
    <t>40445499</t>
  </si>
  <si>
    <t>značka dopravní svislá retroreflexní fólie tř 1 FeZn prolis D 500mm</t>
  </si>
  <si>
    <t>-135602768</t>
  </si>
  <si>
    <t>69</t>
  </si>
  <si>
    <t>40445498</t>
  </si>
  <si>
    <t>značka dopravní svislá retroreflexní fólie tř 1 FeZn prolis 1000x200mm</t>
  </si>
  <si>
    <t>-556681629</t>
  </si>
  <si>
    <t>70</t>
  </si>
  <si>
    <t>404440001</t>
  </si>
  <si>
    <t>DIO - dle výkresové dokumentace komplet vč. pořízení, osazení a odstranění, PRO CELOU STAVBU, po celou dobu stavby</t>
  </si>
  <si>
    <t>kpl</t>
  </si>
  <si>
    <t>442560051</t>
  </si>
  <si>
    <t>71</t>
  </si>
  <si>
    <t>914511112</t>
  </si>
  <si>
    <t>Montáž sloupku dopravních značek délky do 3,5 m do hliníkové patky</t>
  </si>
  <si>
    <t>588810302</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</si>
  <si>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</si>
  <si>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72</t>
  </si>
  <si>
    <t>40445225</t>
  </si>
  <si>
    <t>sloupek Zn pro dopravní značku D 60mm v 350mm</t>
  </si>
  <si>
    <t>-681967619</t>
  </si>
  <si>
    <t>73</t>
  </si>
  <si>
    <t>915111112</t>
  </si>
  <si>
    <t>Vodorovné dopravní značení stříkané barvou dělící čára šířky 125 mm souvislá bílá retroreflexní</t>
  </si>
  <si>
    <t>-876241482</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</si>
  <si>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</si>
  <si>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526+560+622</t>
  </si>
  <si>
    <t>74</t>
  </si>
  <si>
    <t>915111122</t>
  </si>
  <si>
    <t>Vodorovné dopravní značení stříkané barvou dělící čára šířky 125 mm přerušovaná bílá retroreflexní</t>
  </si>
  <si>
    <t>-1973126764</t>
  </si>
  <si>
    <t>75</t>
  </si>
  <si>
    <t>915121122</t>
  </si>
  <si>
    <t>Vodorovné dopravní značení stříkané barvou vodící čára bílá šířky 250 mm přerušovaná retroreflexní</t>
  </si>
  <si>
    <t>808876057</t>
  </si>
  <si>
    <t>76</t>
  </si>
  <si>
    <t>915211112</t>
  </si>
  <si>
    <t>Vodorovné dopravní značení stříkaným plastem dělící čára šířky 125 mm souvislá bílá retroreflexní</t>
  </si>
  <si>
    <t>895046295</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</si>
  <si>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</si>
  <si>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77</t>
  </si>
  <si>
    <t>915211122</t>
  </si>
  <si>
    <t>Vodorovné dopravní značení stříkaným plastem dělící čára šířky 125 mm přerušovaná bílá retroreflexní</t>
  </si>
  <si>
    <t>-1383953188</t>
  </si>
  <si>
    <t>78</t>
  </si>
  <si>
    <t>915221122</t>
  </si>
  <si>
    <t>Vodorovné dopravní značení stříkaným plastem vodící čára bílá šířky 250 mm přerušovaná retroreflexní</t>
  </si>
  <si>
    <t>1948490057</t>
  </si>
  <si>
    <t>79</t>
  </si>
  <si>
    <t>915311112</t>
  </si>
  <si>
    <t>Vodorovné značení předformovaným termoplastem dopravní značky barevné velikosti do 2 m2</t>
  </si>
  <si>
    <t>-1681595675</t>
  </si>
  <si>
    <t xml:space="preserve">Poznámka k souboru cen:_x000d_
1.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2. Množství měrných jednotek u ceny 915 32-1111 se určuje m2 celkové plochy přechodu. </t>
  </si>
  <si>
    <t>80</t>
  </si>
  <si>
    <t>916111113</t>
  </si>
  <si>
    <t>Osazení silniční obruby z dlažebních kostek v jedné řadě s ložem tl. přes 50 do 100 mm, s vyplněním a zatřením spár cementovou maltou z velkých kostek s boční opěrou z betonu prostého tř. C 12/15, do lože z betonu prostého téže značky</t>
  </si>
  <si>
    <t>519711981</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</si>
  <si>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</si>
  <si>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580-33+451-19-13,5-13,5+40</t>
  </si>
  <si>
    <t>81</t>
  </si>
  <si>
    <t>59245020</t>
  </si>
  <si>
    <t>dlažba skladebná betonová 20x10x8 cm přírodní</t>
  </si>
  <si>
    <t>790231911</t>
  </si>
  <si>
    <t>992,000*0,1</t>
  </si>
  <si>
    <t>82</t>
  </si>
  <si>
    <t>916131213</t>
  </si>
  <si>
    <t>Osazení silničního obrubníku betonového se zřízením lože, s vyplněním a zatřením spár cementovou maltou stojatého s boční opěrou z betonu prostého, do lože z betonu prostého</t>
  </si>
  <si>
    <t>1812354524</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</si>
  <si>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</si>
  <si>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547+410-41-10-92-10+40+33+19+13,5+13,5</t>
  </si>
  <si>
    <t>83</t>
  </si>
  <si>
    <t>59217031</t>
  </si>
  <si>
    <t>obrubník betonový silniční 100 x 15 x 25 cm</t>
  </si>
  <si>
    <t>205143765</t>
  </si>
  <si>
    <t>547+410-41-10-92-10</t>
  </si>
  <si>
    <t>84</t>
  </si>
  <si>
    <t>59217034</t>
  </si>
  <si>
    <t>obrubník betonový silniční 100x15x30 cm</t>
  </si>
  <si>
    <t>-734166062</t>
  </si>
  <si>
    <t>85</t>
  </si>
  <si>
    <t>59217036</t>
  </si>
  <si>
    <t>obrubník betonový parkový přírodní 50x8x25 cm</t>
  </si>
  <si>
    <t>1636569467</t>
  </si>
  <si>
    <t>33+19+13,5+13,5</t>
  </si>
  <si>
    <t>86</t>
  </si>
  <si>
    <t>919112212</t>
  </si>
  <si>
    <t>Řezání dilatačních spár v živičném krytu vytvoření komůrky pro těsnící zálivku šířky 10 mm, hloubky 20 mm</t>
  </si>
  <si>
    <t>1357559285</t>
  </si>
  <si>
    <t xml:space="preserve">Poznámka k souboru cen:_x000d_
1. V cenách jsou započteny i náklady na vyčištění spár po řezání. </t>
  </si>
  <si>
    <t>87</t>
  </si>
  <si>
    <t>919122111</t>
  </si>
  <si>
    <t>Utěsnění dilatačních spár zálivkou za tepla v cementobetonovém nebo živičném krytu včetně adhezního nátěru s těsnicím profilem pod zálivkou, pro komůrky šířky 10 mm, hloubky 20 mm</t>
  </si>
  <si>
    <t>157064962</t>
  </si>
  <si>
    <t xml:space="preserve">Poznámka k souboru cen:_x000d_
1. V cenách jsou započteny i náklady na vyčištění spár před těsněním a zalitím a náklady na impregnaci, těsnění a zalití spár včetně dodání hmot. </t>
  </si>
  <si>
    <t>88</t>
  </si>
  <si>
    <t>919721201</t>
  </si>
  <si>
    <t>Geomříž pro vyztužení asfaltového povrchu z polypropylénu</t>
  </si>
  <si>
    <t>-406641559</t>
  </si>
  <si>
    <t xml:space="preserve">Poznámka k souboru cen:_x000d_
1. V cenách jsou započteny i náklady na položení a dodání geomříže včetně přesahů. 2. V cenách -1201 až -1223 jsou započteny i náklady na ošetření podkladu živičnou emulzí a spojení přesahů živičným postřikem. 3. V cenách -1201 a -1221 jsou započteny i náklady na ochrannou vrstvu z podrceného štěrku a uchycení geomříže k podkladu hřeby. 4. Ceny -1201 až -1223 jsou určeny pro vyztužení asfaltového povrchu na nově budovaných komunikacích. Vyztužení asfaltového povrchu stávajících komunikací se oceňuje cenami 919 72-1281 až -1293 části C01 tohoto katalogu. </t>
  </si>
  <si>
    <t>2*(232+30+43)</t>
  </si>
  <si>
    <t>89</t>
  </si>
  <si>
    <t>919726123</t>
  </si>
  <si>
    <t>Geotextilie netkaná pro ochranu, separaci nebo filtraci měrná hmotnost přes 300 do 500 g/m2</t>
  </si>
  <si>
    <t>-1340382866</t>
  </si>
  <si>
    <t xml:space="preserve">Poznámka k souboru cen:_x000d_
1. V cenách jsou započteny i náklady na položení a dodání geotextilie včetně přesahů. </t>
  </si>
  <si>
    <t>90</t>
  </si>
  <si>
    <t>966003814</t>
  </si>
  <si>
    <t>Rozebrání dřevěného oplocení se sloupky osové vzdálenosti do 4,00 m, výšky do 2,50 m, osazených do hloubky 1,00 m s příčníky a betonovými sloupky z prken a latí</t>
  </si>
  <si>
    <t>-644747453</t>
  </si>
  <si>
    <t>0,5*(44,4+41,6)</t>
  </si>
  <si>
    <t>91</t>
  </si>
  <si>
    <t>966006132</t>
  </si>
  <si>
    <t>Odstranění dopravních nebo orientačních značek se sloupkem s uložením hmot na vzdálenost do 20 m nebo s naložením na dopravní prostředek, se zásypem jam a jeho zhutněním s betonovou patkou</t>
  </si>
  <si>
    <t>90371141</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</si>
  <si>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</si>
  <si>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997</t>
  </si>
  <si>
    <t>Přesun sutě</t>
  </si>
  <si>
    <t>92</t>
  </si>
  <si>
    <t>997221562R</t>
  </si>
  <si>
    <t>Vodorovná doprava suti bez naložení, ale se složením a s hrubým urovnáním z kusových materiálů, na vzdálenost Vodorovná doprava suti z kusových materiálů do vzdálenosti dle možností zhotovitele se složením</t>
  </si>
  <si>
    <t>1560426324</t>
  </si>
  <si>
    <t>176,095+1,5+0,164</t>
  </si>
  <si>
    <t>0,5*6,02</t>
  </si>
  <si>
    <t>93</t>
  </si>
  <si>
    <t>997221815</t>
  </si>
  <si>
    <t>Poplatek za uložení stavebního odpadu na skládce (skládkovné) z prostého betonu zatříděného do Katalogu odpadů pod kódem 170 101</t>
  </si>
  <si>
    <t>-556192250</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</si>
  <si>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</si>
  <si>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998</t>
  </si>
  <si>
    <t>Přesun hmot</t>
  </si>
  <si>
    <t>94</t>
  </si>
  <si>
    <t>998225111</t>
  </si>
  <si>
    <t>Přesun hmot pro komunikace s krytem z kameniva, monolitickým betonovým nebo živičným dopravní vzdálenost do 200 m jakékoliv délky objektu</t>
  </si>
  <si>
    <t>190213850</t>
  </si>
  <si>
    <t xml:space="preserve">Poznámka k souboru cen:_x000d_
1. Ceny lze použít i pro plochy letišť s krytem monolitickým betonovým nebo živičným. </t>
  </si>
  <si>
    <t>95</t>
  </si>
  <si>
    <t>998225191</t>
  </si>
  <si>
    <t>Přesun hmot pro komunikace s krytem z kameniva, monolitickým betonovým nebo živičným Příplatek k ceně za zvětšený přesun přes vymezenou největší dopravní vzdálenost do 1000 m</t>
  </si>
  <si>
    <t>442876246</t>
  </si>
  <si>
    <t>SO 102 - Místní komunikace, chodníky</t>
  </si>
  <si>
    <t>113106123</t>
  </si>
  <si>
    <t>Rozebrání dlažeb komunikací pro pěší s přemístěním hmot na skládku na vzdálenost do 3 m nebo s naložením na dopravní prostředek s ložem z kameniva nebo živice a s jakoukoliv výplní spár ručně ze zámkové dlažby</t>
  </si>
  <si>
    <t>-560758523</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</si>
  <si>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</si>
  <si>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113106144</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</si>
  <si>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</si>
  <si>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1044658108</t>
  </si>
  <si>
    <t>14+8+54+43+42+21+38+14+113+14+15+35+164+13+16+14+14+13+16+55+32+42+60+12+13-523</t>
  </si>
  <si>
    <t>113106187</t>
  </si>
  <si>
    <t>Rozebrání dlažeb a dílců vozovek a ploch s přemístěním hmot na skládku na vzdálenost do 3 m nebo s naložením na dopravní prostředek, s jakoukoliv výplní spár strojně plochy jednotlivě do 50 m2 ze zámkové dlažby s ložem z kameniva</t>
  </si>
  <si>
    <t>-359083126</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</si>
  <si>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</si>
  <si>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48,5+32</t>
  </si>
  <si>
    <t>113107241</t>
  </si>
  <si>
    <t>Odstranění podkladů nebo krytů strojně plochy jednotlivě přes 200 m2 s přemístěním hmot na skládku na vzdálenost do 20 m nebo s naložením na dopravní prostředek živičných, o tl. vrstvy do 50 mm</t>
  </si>
  <si>
    <t>100119150</t>
  </si>
  <si>
    <t>Poznámka k položce:
stávající chodníky</t>
  </si>
  <si>
    <t>26+4+6+648</t>
  </si>
  <si>
    <t>766417065</t>
  </si>
  <si>
    <t>113204111</t>
  </si>
  <si>
    <t>Vytrhání obrub s vybouráním lože, s přemístěním hmot na skládku na vzdálenost do 3 m nebo s naložením na dopravní prostředek záhonových</t>
  </si>
  <si>
    <t>-1654893355</t>
  </si>
  <si>
    <t>1284884399</t>
  </si>
  <si>
    <t>chodníky</t>
  </si>
  <si>
    <t>921*0,2</t>
  </si>
  <si>
    <t>vjezdy</t>
  </si>
  <si>
    <t>584*0,27</t>
  </si>
  <si>
    <t>vozovka a parkoviště</t>
  </si>
  <si>
    <t>520*0,47+148*0,27+132*0,47+170*0,4+23*0,47</t>
  </si>
  <si>
    <t>1675849395</t>
  </si>
  <si>
    <t>0,5*(10*0,55+7,5*0,6+5*0,55+10*0,5+5*0,5+6,9*0,8+5*0,8+10*0,55+5*0,45+10*0,35+11,6*0,65)*0,5</t>
  </si>
  <si>
    <t>1895337965</t>
  </si>
  <si>
    <t>0,8*(5*1,5+30*1,0)</t>
  </si>
  <si>
    <t>109275507</t>
  </si>
  <si>
    <t>-1978484055</t>
  </si>
  <si>
    <t>767,09+30-17-113,45</t>
  </si>
  <si>
    <t>735329066</t>
  </si>
  <si>
    <t>-1809790951</t>
  </si>
  <si>
    <t>Poznámka k položce:
kolem parkoviště u rybníka a pod chodníkem km 0,490-0,590</t>
  </si>
  <si>
    <t>38+(24,9+25,4)*1,5</t>
  </si>
  <si>
    <t>oplocení-50%</t>
  </si>
  <si>
    <t>-2035217706</t>
  </si>
  <si>
    <t>666,64*1,8</t>
  </si>
  <si>
    <t>-569262938</t>
  </si>
  <si>
    <t>0,8*(5*0,95+30*0,55)</t>
  </si>
  <si>
    <t>-574528705</t>
  </si>
  <si>
    <t>0,8*(5*0,45+30*0,45)</t>
  </si>
  <si>
    <t>1611168440</t>
  </si>
  <si>
    <t>12,600*1,8</t>
  </si>
  <si>
    <t>181411131</t>
  </si>
  <si>
    <t>Založení trávníku na půdě předem připravené plochy do 1000 m2 výsevem včetně utažení parkového v rovině nebo na svahu do 1:5</t>
  </si>
  <si>
    <t>327414672</t>
  </si>
  <si>
    <t>-2060437621</t>
  </si>
  <si>
    <t>983*0,025 'Přepočtené koeficientem množství</t>
  </si>
  <si>
    <t>-353868928</t>
  </si>
  <si>
    <t>921</t>
  </si>
  <si>
    <t>chodníky předláždění</t>
  </si>
  <si>
    <t>523</t>
  </si>
  <si>
    <t>584</t>
  </si>
  <si>
    <t>vozovka</t>
  </si>
  <si>
    <t>463</t>
  </si>
  <si>
    <t>parkoviště</t>
  </si>
  <si>
    <t>484</t>
  </si>
  <si>
    <t>chodníkový přejezd</t>
  </si>
  <si>
    <t>-2086004302</t>
  </si>
  <si>
    <t>1,2*463*0,5</t>
  </si>
  <si>
    <t>-1812168881</t>
  </si>
  <si>
    <t>1186660504</t>
  </si>
  <si>
    <t>849545557</t>
  </si>
  <si>
    <t>-1096186806</t>
  </si>
  <si>
    <t>2093804620</t>
  </si>
  <si>
    <t>-1148331451</t>
  </si>
  <si>
    <t>1853199777</t>
  </si>
  <si>
    <t>-802433714</t>
  </si>
  <si>
    <t>285228602</t>
  </si>
  <si>
    <t>-1529089243</t>
  </si>
  <si>
    <t>1842223744</t>
  </si>
  <si>
    <t>-1191404606</t>
  </si>
  <si>
    <t>0,8*0,1*(5+30)</t>
  </si>
  <si>
    <t>592777988</t>
  </si>
  <si>
    <t>2*0,8*0,6*0,1</t>
  </si>
  <si>
    <t>564831111</t>
  </si>
  <si>
    <t>Podklad ze štěrkodrti ŠD s rozprostřením a zhutněním, po zhutnění tl. 100 mm</t>
  </si>
  <si>
    <t>-1843760174</t>
  </si>
  <si>
    <t>Poznámka k položce:
napojení parkoviště u rybníka</t>
  </si>
  <si>
    <t>95269750</t>
  </si>
  <si>
    <t>921+463+484+33</t>
  </si>
  <si>
    <t>1611867359</t>
  </si>
  <si>
    <t>584+463+484+33</t>
  </si>
  <si>
    <t>715024932</t>
  </si>
  <si>
    <t>1597935718</t>
  </si>
  <si>
    <t>-160020799</t>
  </si>
  <si>
    <t>596211113</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</si>
  <si>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</si>
  <si>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913077093</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</si>
  <si>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</si>
  <si>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Poznámka k položce:
předláždění stáv. chodníků</t>
  </si>
  <si>
    <t>596211133</t>
  </si>
  <si>
    <t>Kladení dlažby z betonových zámkových dlaždic komunikací pro pěší s ložem z kameniva těženého nebo drceného tl. do 40 mm, s vyplněním spár s dvojitým hutněním, vibrováním a se smetením přebytečného materiálu na krajnici tl. 60 mm skupiny C, pro plochy přes 300 m2</t>
  </si>
  <si>
    <t>1892106438</t>
  </si>
  <si>
    <t>921-10+108</t>
  </si>
  <si>
    <t>59245015</t>
  </si>
  <si>
    <t>dlažba zámková profilová základní 20x16,5x6 cm přírodní</t>
  </si>
  <si>
    <t>-767918623</t>
  </si>
  <si>
    <t>1,01*(921-10)</t>
  </si>
  <si>
    <t>59245006</t>
  </si>
  <si>
    <t>dlažba skladebná betonová základní pro nevidomé 20 x 10 x 6 cm barevná</t>
  </si>
  <si>
    <t>438304627</t>
  </si>
  <si>
    <t>Poznámka k položce:
ČERVENÁ</t>
  </si>
  <si>
    <t>1,01*108</t>
  </si>
  <si>
    <t>596212233</t>
  </si>
  <si>
    <t>Kladení dlažby z betonových zámkových dlaždic pozemních komunikací s ložem z kameniva těženého nebo drceného tl. do 50 mm, s vyplněním spár, s dvojitým hutněním vibrováním a se smetením přebytečného materiálu na krajnici tl. 80 mm skupiny C, pro plochy přes 300 m2</t>
  </si>
  <si>
    <t>-49975452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</si>
  <si>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</si>
  <si>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584+484+33-(108-10)</t>
  </si>
  <si>
    <t>59245013</t>
  </si>
  <si>
    <t>dlažba zámková profilová 20x16,5x8 cm přírodní</t>
  </si>
  <si>
    <t>-533223307</t>
  </si>
  <si>
    <t>1,01*(584+33+114*0,165)</t>
  </si>
  <si>
    <t>59245010</t>
  </si>
  <si>
    <t>dlažba zámková profilová 20x16,5x8 cm barevná</t>
  </si>
  <si>
    <t>-1198871664</t>
  </si>
  <si>
    <t>Poznámka k položce:
ANTRACIT</t>
  </si>
  <si>
    <t>1,01*(484-114*0,165)</t>
  </si>
  <si>
    <t>-440934323</t>
  </si>
  <si>
    <t>440123063</t>
  </si>
  <si>
    <t>871265211</t>
  </si>
  <si>
    <t>Kanalizační potrubí z tvrdého PVC v otevřeném výkopu ve sklonu do 20 %, hladkého plnostěnného jednovrstvého, tuhost třídy SN 4 DN 110</t>
  </si>
  <si>
    <t>-927465993</t>
  </si>
  <si>
    <t>1969592093</t>
  </si>
  <si>
    <t>877265211</t>
  </si>
  <si>
    <t>Montáž tvarovek na kanalizačním potrubí z trub z plastu z tvrdého PVC nebo z polypropylenu v otevřeném výkopu jednoosých DN 100</t>
  </si>
  <si>
    <t>-543683002</t>
  </si>
  <si>
    <t>28611350</t>
  </si>
  <si>
    <t>koleno kanalizace PVC KG 110x30°</t>
  </si>
  <si>
    <t>-539217312</t>
  </si>
  <si>
    <t>1197287035</t>
  </si>
  <si>
    <t>919225460</t>
  </si>
  <si>
    <t>-831586531</t>
  </si>
  <si>
    <t>-1645326849</t>
  </si>
  <si>
    <t>-419455248</t>
  </si>
  <si>
    <t>554717451</t>
  </si>
  <si>
    <t>2141113187</t>
  </si>
  <si>
    <t>899102211</t>
  </si>
  <si>
    <t>Demontáž poklopů litinových a ocelových včetně rámů, hmotnosti jednotlivě přes 50 do 100 Kg</t>
  </si>
  <si>
    <t>-763651082</t>
  </si>
  <si>
    <t>280519356</t>
  </si>
  <si>
    <t>-653558165</t>
  </si>
  <si>
    <t>732052008</t>
  </si>
  <si>
    <t>-1824127701</t>
  </si>
  <si>
    <t>-1563084550</t>
  </si>
  <si>
    <t>899304111</t>
  </si>
  <si>
    <t>Osazení poklopů železobetonových včetně rámů jakékoliv hmotnosti</t>
  </si>
  <si>
    <t>272921437</t>
  </si>
  <si>
    <t xml:space="preserve">Poznámka k souboru cen:_x000d_
1. V cenách nejsou započteny náklady na dodání železobetonových poklopů; poklopy včetně rámů se oceňují ve specifikaci. </t>
  </si>
  <si>
    <t>Poznámka k položce:
výměna poklopů na stávajících šachtách v chodnících</t>
  </si>
  <si>
    <t>286617</t>
  </si>
  <si>
    <t>poklop šachtový betonový do chodníku</t>
  </si>
  <si>
    <t>103984118</t>
  </si>
  <si>
    <t>899331111</t>
  </si>
  <si>
    <t>Výšková úprava zvýšením poklopu</t>
  </si>
  <si>
    <t>-1844961088</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</si>
  <si>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</si>
  <si>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59224013</t>
  </si>
  <si>
    <t>prstenec betonový vyrovnávací ke krytu šachty 62,5x10x10 cm</t>
  </si>
  <si>
    <t>-743758619</t>
  </si>
  <si>
    <t>911111111</t>
  </si>
  <si>
    <t>Montáž zábradlí ocelového zabetonovaného</t>
  </si>
  <si>
    <t>-1843826435</t>
  </si>
  <si>
    <t xml:space="preserve">Poznámka k souboru cen:_x000d_
1. Zábradlí je kotveno po 2 m. 2. V ceně jsou započteny i náklady na: a) vykopání jamek pro sloupky s 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 </t>
  </si>
  <si>
    <t>553912</t>
  </si>
  <si>
    <t>Zábradelní díl dl. 2m, trubkové zábradlí dle výkresové dokumentace, povrch žárovým zinkováním</t>
  </si>
  <si>
    <t>-1701240789</t>
  </si>
  <si>
    <t>911121111</t>
  </si>
  <si>
    <t>Montáž zábradlí ocelového přichyceného vruty do betonového podkladu</t>
  </si>
  <si>
    <t>973317161</t>
  </si>
  <si>
    <t>Poznámka k položce:
montáž stáv. zábradlí</t>
  </si>
  <si>
    <t>-11950189</t>
  </si>
  <si>
    <t>40445480</t>
  </si>
  <si>
    <t>značka dopravní svislá retroreflexní fólie tř 1 FeZn prolis 500x700mm</t>
  </si>
  <si>
    <t>-1753596332</t>
  </si>
  <si>
    <t>40445475</t>
  </si>
  <si>
    <t>značka dopravní svislá retroreflexní fólie tř 1 FeZn prolis 900mm (trojúhelník)</t>
  </si>
  <si>
    <t>-203784742</t>
  </si>
  <si>
    <t>-1325020908</t>
  </si>
  <si>
    <t>-763691463</t>
  </si>
  <si>
    <t>915131111</t>
  </si>
  <si>
    <t>Vodorovné dopravní značení stříkané barvou přechody pro chodce, šipky, symboly bílé základní</t>
  </si>
  <si>
    <t>-1792979751</t>
  </si>
  <si>
    <t>2*0,5</t>
  </si>
  <si>
    <t>-1485278518</t>
  </si>
  <si>
    <t>17+44</t>
  </si>
  <si>
    <t>-94947565</t>
  </si>
  <si>
    <t>61,000*0,1</t>
  </si>
  <si>
    <t>1320815380</t>
  </si>
  <si>
    <t>41+10+92+10+102+123+10+73+12+52+10+17+14+28</t>
  </si>
  <si>
    <t>-333987523</t>
  </si>
  <si>
    <t>1460277189</t>
  </si>
  <si>
    <t>-556534907</t>
  </si>
  <si>
    <t>52+10+17+14</t>
  </si>
  <si>
    <t>59217026</t>
  </si>
  <si>
    <t>obrubník betonový silniční 50x15x25 cm</t>
  </si>
  <si>
    <t>835395074</t>
  </si>
  <si>
    <t>59217035</t>
  </si>
  <si>
    <t>obrubník betonový obloukový vnější 78 x 15 x 25cm</t>
  </si>
  <si>
    <t>1082562945</t>
  </si>
  <si>
    <t>R= 0,5 - 10ks</t>
  </si>
  <si>
    <t>7,8</t>
  </si>
  <si>
    <t>R=1 - 26 ks</t>
  </si>
  <si>
    <t>20,4</t>
  </si>
  <si>
    <t>R=2 - 4ks</t>
  </si>
  <si>
    <t>3,1</t>
  </si>
  <si>
    <t>916331112</t>
  </si>
  <si>
    <t>Osazení zahradního obrubníku betonového s ložem tl. od 50 do 100 mm z betonu prostého tř. C 12/15 s boční opěrou z betonu prostého tř. C 12/15</t>
  </si>
  <si>
    <t>1565946195</t>
  </si>
  <si>
    <t xml:space="preserve">Poznámka k souboru cen:_x000d_
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 dlažebních kostek, katalogu 822-1. </t>
  </si>
  <si>
    <t>325+353</t>
  </si>
  <si>
    <t>-1773339568</t>
  </si>
  <si>
    <t>678,000</t>
  </si>
  <si>
    <t>133684234</t>
  </si>
  <si>
    <t>1,2*463</t>
  </si>
  <si>
    <t>935113111</t>
  </si>
  <si>
    <t>Osazení odvodňovacího žlabu s krycím roštem polymerbetonového šířky do 200 mm</t>
  </si>
  <si>
    <t>-1134669025</t>
  </si>
  <si>
    <t xml:space="preserve">Poznámka k souboru cen:_x000d_
1. V cenách jsou započteny i náklady na předepsané obetonování a lože z betonu. 2. V cenách nejsou započteny náklady na odvodňovací žlab s příslušenstvím; tyto náklady se oceňují ve specifikaci. </t>
  </si>
  <si>
    <t>6*4</t>
  </si>
  <si>
    <t>592270</t>
  </si>
  <si>
    <t xml:space="preserve">komplet žlab odvodňovací polymerbetonový  š.130 mm, celková délka 4m včetně vpustě výtok DN100</t>
  </si>
  <si>
    <t>-1273835850</t>
  </si>
  <si>
    <t>56241012</t>
  </si>
  <si>
    <t>rošt mřížkový C250 Pz dl 1m oka 30/20 pro žlab š 100mm</t>
  </si>
  <si>
    <t>-908507276</t>
  </si>
  <si>
    <t>6,000*4</t>
  </si>
  <si>
    <t>1639791214</t>
  </si>
  <si>
    <t>966005111</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</si>
  <si>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s betonovými patkami</t>
  </si>
  <si>
    <t>307797905</t>
  </si>
  <si>
    <t xml:space="preserve">Poznámka k souboru cen:_x000d_
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 </t>
  </si>
  <si>
    <t>Poznámka k položce:
demontáž stáv. zábradlí před školou - očištění a příprava pro znovuosazení</t>
  </si>
  <si>
    <t>96</t>
  </si>
  <si>
    <t>997221561R</t>
  </si>
  <si>
    <t>Vodorovná doprava suti bez naložení, ale se složením a s hrubým urovnáním z kusových materiálů, na vzdálenost dle možností zhotovitele se složením - vybouraná živice</t>
  </si>
  <si>
    <t>82983639</t>
  </si>
  <si>
    <t>97</t>
  </si>
  <si>
    <t>Vodorovná doprava suti bez naložení, ale se složením a s hrubým urovnáním z kusových materiálů, na vzdálenost dle možností zhotovitele se složením</t>
  </si>
  <si>
    <t>726556994</t>
  </si>
  <si>
    <t>91,52+23,75+13,53+9,68+1,8</t>
  </si>
  <si>
    <t>98</t>
  </si>
  <si>
    <t>-639048756</t>
  </si>
  <si>
    <t>99</t>
  </si>
  <si>
    <t>997221845</t>
  </si>
  <si>
    <t>Poplatek za uložení stavebního odpadu na skládce (skládkovné) asfaltového bez obsahu dehtu zatříděného do Katalogu odpadů pod kódem 170 302</t>
  </si>
  <si>
    <t>-427673741</t>
  </si>
  <si>
    <t>100</t>
  </si>
  <si>
    <t>576997085</t>
  </si>
  <si>
    <t>101</t>
  </si>
  <si>
    <t>-1875820119</t>
  </si>
  <si>
    <t>SO 201 - Rámový propustek</t>
  </si>
  <si>
    <t>PSV - Práce a dodávky PSV</t>
  </si>
  <si>
    <t xml:space="preserve">    711 - Izolace proti vodě, vlhkosti a plynům</t>
  </si>
  <si>
    <t>115001105</t>
  </si>
  <si>
    <t>Převedení vody potrubím průměru DN přes 300 do 600</t>
  </si>
  <si>
    <t>CS ÚRS 2017 02</t>
  </si>
  <si>
    <t>-174929034</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</si>
  <si>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žlabu, těsnění po dobu provozu a opotřebení hmot, b) podpěrné konstrukce dřevěné. 6. V ceně nejsou započteny náklady na nutné zemní práce; tyto se oceňují příslušnými cenami souborů cen této části. </t>
  </si>
  <si>
    <t>115101201</t>
  </si>
  <si>
    <t>Čerpání vody na dopravní výšku do 10 m s uvažovaným průměrným přítokem do 500 l/min</t>
  </si>
  <si>
    <t>hod</t>
  </si>
  <si>
    <t>1231482990</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</si>
  <si>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</si>
  <si>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131201102</t>
  </si>
  <si>
    <t>Hloubení nezapažených jam a zářezů s urovnáním dna do předepsaného profilu a spádu v hornině tř. 3 přes 100 do 1 000 m3</t>
  </si>
  <si>
    <t>1336254601</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</si>
  <si>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</si>
  <si>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(11,5-2,7)*12+8*4,91+8*5,18</t>
  </si>
  <si>
    <t>131201109</t>
  </si>
  <si>
    <t>Hloubení nezapažených jam a zářezů s urovnáním dna do předepsaného profilu a spádu Příplatek k cenám za lepivost horniny tř. 3</t>
  </si>
  <si>
    <t>1736593335</t>
  </si>
  <si>
    <t>186,32*0,33</t>
  </si>
  <si>
    <t>162601102</t>
  </si>
  <si>
    <t>Vodorovné přemístění výkopku nebo sypaniny po suchu na obvyklém dopravním prostředku, bez naložení výkopku, avšak se složením bez rozhrnutí z horniny tř. 1 až 4 na vzdálenost přes 4 000 do 5 000 m</t>
  </si>
  <si>
    <t>1803917521</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</si>
  <si>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</si>
  <si>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na meziskládku</t>
  </si>
  <si>
    <t>20,18-13,453/1,8</t>
  </si>
  <si>
    <t>z meziskládky do zásypů</t>
  </si>
  <si>
    <t>20,18</t>
  </si>
  <si>
    <t>Vodorovné přemístění výkopku nebo sypaniny po suchu na obvyklém dopravním prostředku, bez naložení výkopku, avšak se složením bez rozhrnutí z horniny tř. 1 až 4 na skládku do vzdálenosti dle možností zhotovitele se složením</t>
  </si>
  <si>
    <t>1292885369</t>
  </si>
  <si>
    <t>186,32-20,18+13,453/1,8</t>
  </si>
  <si>
    <t>167101102</t>
  </si>
  <si>
    <t>Nakládání, skládání a překládání neulehlého výkopku nebo sypaniny nakládání, množství přes 100 m3, z hornin tř. 1 až 4</t>
  </si>
  <si>
    <t>-1899253877</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</si>
  <si>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</si>
  <si>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-259173803</t>
  </si>
  <si>
    <t>2*1*4,91+1*2*5,18</t>
  </si>
  <si>
    <t>103641000</t>
  </si>
  <si>
    <t>zemina pro terénní úpravy - tříděná</t>
  </si>
  <si>
    <t>-2123748176</t>
  </si>
  <si>
    <t>(0,2*2*4,91*2+0,3*5,91*2)*1,8</t>
  </si>
  <si>
    <t>Uložení sypaniny poplatek za uložení sypaniny na skládce (skládkovné)</t>
  </si>
  <si>
    <t>722300731</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</si>
  <si>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</si>
  <si>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173,614*1,8</t>
  </si>
  <si>
    <t>212792312</t>
  </si>
  <si>
    <t>Odvodnění mostní opěry z plastových trub drenážní potrubí HDPE DN 160</t>
  </si>
  <si>
    <t>-701931248</t>
  </si>
  <si>
    <t xml:space="preserve">Poznámka k souboru cen:_x000d_
1. V ceně žlabu -1111 jsou započteny i náklady na podélné rozříznutí plastové trouby DN 75 do spádu a na sraz pro odtok vlhkosti do žlábku úložného prahu s přesahem 50 mm od bočního líce dříku opěry. 2. V cenách potrubí -2 . 1 . jsou započteny i náklady na položení plastového drenážního potrubí do spádu a na sraz na podkladní základový betonový trám za mostní opěrou k prostupu dříkem opěry, bez zemích prací, se zajištěním drenáže proti vychýlení. 3. V cenách nejsou započteny náklady na zemní práce, na betonáž podkladního trámu nebo úložného prahu opěry, na obklad potrubí drenážním betonem, na obklad štěrkem a na filtrační obal. </t>
  </si>
  <si>
    <t>2*14</t>
  </si>
  <si>
    <t>273321117</t>
  </si>
  <si>
    <t>Základové konstrukce z betonu železového desky ve výkopu nebo na hlavách pilot C 25/30</t>
  </si>
  <si>
    <t>600873084</t>
  </si>
  <si>
    <t xml:space="preserve">Poznámka k souboru cen:_x000d_
1. V cenách jsou započteny i náklady na: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 b) kontrolu uložení výztuže s předepsaným krytím, c) ošetření a ochranu čerstvě uloženého betonu. 2. V cenách nejsou započteny náklady na podkladní vrstvu základu, tyto se oceňují souborem cen 451 3-511 Podkladní nebo vyrovnávací vrstva z betonu prostého. </t>
  </si>
  <si>
    <t>ZÁKLADOVÁ DESKA + ZÁKLADY ZÁRUBNÍCH ZDÍ</t>
  </si>
  <si>
    <t>0,95*13,5+0,8*2*4,91+0,8*2*5,18</t>
  </si>
  <si>
    <t>273354111</t>
  </si>
  <si>
    <t>Bednění základových konstrukcí desek zřízení</t>
  </si>
  <si>
    <t>-351601535</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</si>
  <si>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</si>
  <si>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1*2*4,91+1*2*5,18</t>
  </si>
  <si>
    <t>273354211</t>
  </si>
  <si>
    <t>Bednění základových konstrukcí desek odstranění bednění</t>
  </si>
  <si>
    <t>-1208545301</t>
  </si>
  <si>
    <t>-1707938841</t>
  </si>
  <si>
    <t>Základy zárubních zdí koryta</t>
  </si>
  <si>
    <t>(0,8*2*4,91+0,8*2*5,18)*0,1</t>
  </si>
  <si>
    <t>274311127</t>
  </si>
  <si>
    <t>Základové konstrukce z betonu prostého pasy, prahy, věnce a ostruhy ve výkopu nebo na hlavách pilot C 25/30</t>
  </si>
  <si>
    <t>-643066175</t>
  </si>
  <si>
    <t>prahy pro ukončení odláždění</t>
  </si>
  <si>
    <t>(2,6+2,1)*0,5*1</t>
  </si>
  <si>
    <t>273321118</t>
  </si>
  <si>
    <t>Základové konstrukce z betonu železového desky ve výkopu nebo na hlavách pilot C 30/37 - spřahující deska na horní hraně prefa rámů</t>
  </si>
  <si>
    <t>-711963558</t>
  </si>
  <si>
    <t>Spřahující deska na horní hraně prefa rámů</t>
  </si>
  <si>
    <t>2*2,5</t>
  </si>
  <si>
    <t>273361412</t>
  </si>
  <si>
    <t>Výztuž základových konstrukcí desek ze svařovaných sítí, hmotnosti přes 3,5 do 6 kg/m2</t>
  </si>
  <si>
    <t>-1313276293</t>
  </si>
  <si>
    <t>ZÁKLADOVÁ DESKA</t>
  </si>
  <si>
    <t>13,5*3,4*1,15*7,667/1000</t>
  </si>
  <si>
    <t>273321611</t>
  </si>
  <si>
    <t>Základy z betonu železového (bez výztuže) desky z betonu bez zvýšených nároků na prostředí tř. C 30/37 - tvrdá ochrana izolace</t>
  </si>
  <si>
    <t>1102200665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</si>
  <si>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</si>
  <si>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1,3*2,5</t>
  </si>
  <si>
    <t>272362021</t>
  </si>
  <si>
    <t>Výztuž základů kleneb ze svařovaných sítí z drátů typu KARI</t>
  </si>
  <si>
    <t>1066312976</t>
  </si>
  <si>
    <t xml:space="preserve">Poznámka k souboru cen:_x000d_
1. Ceny platí pro desky rovné, s náběhy, hřibové nebo upnuté do žeber včetně výztuže těchto žeber. </t>
  </si>
  <si>
    <t>11,83*2,5*1,15*7,667/1000</t>
  </si>
  <si>
    <t>317321118</t>
  </si>
  <si>
    <t>Římsy ze železového betonu C 30/37</t>
  </si>
  <si>
    <t>-313288648</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</si>
  <si>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</si>
  <si>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0,13*(5,7+5,3+5,18)</t>
  </si>
  <si>
    <t>317353121</t>
  </si>
  <si>
    <t>Bednění mostní římsy zřízení všech tvarů</t>
  </si>
  <si>
    <t>1374872770</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</si>
  <si>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</si>
  <si>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0,8*(5,7+5,3+5,18)</t>
  </si>
  <si>
    <t>317353221</t>
  </si>
  <si>
    <t>Bednění mostní římsy odstranění všech tvarů</t>
  </si>
  <si>
    <t>328722238</t>
  </si>
  <si>
    <t>317361116</t>
  </si>
  <si>
    <t>Výztuž mostních železobetonových říms z betonářské oceli 10 505 (R) nebo BSt 500</t>
  </si>
  <si>
    <t>-1829528066</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</si>
  <si>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</si>
  <si>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2,103*0,18</t>
  </si>
  <si>
    <t>334323117</t>
  </si>
  <si>
    <t>Mostní opěry a úložné prahy z betonu železového C 25/30</t>
  </si>
  <si>
    <t>-719605671</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</si>
  <si>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 2. V cenách nejsou započteny náklady na: a) uložení plastového žlábku do úložného prahu opěry, tyto se oceňují souborem cen 212 79- . . Odvodnění z plastových trub u mostní opěry, b) navazující kamenný chrlič, tyto se oceňují souborem cen 936 91-11 Montáž chrliče Žlabového ze žulového kamene, c) výplň tmelem a ochranu pracovní nebo dilatační spáry rubové strany výplně za opěrou, tyto se oceňují souborem cen 931 99-41 Těsnění spáry betonové konstrukce pásy, profily, tmely. d) výplň dilatační spáry extrudovaným polystyrenem, tyto se oceňují souborem cen 931 99-21 Výplň dilatačních spár z polystyrenu, e) izolaci proti zemní vlhkosti, tyto se oceňují cenami katalogu 800-711 Izolace proti vodě, vlhkosti a plynům. </t>
  </si>
  <si>
    <t>čelo nátok: 5,7*0,3+ límec 2,1*0,3*1; čelo výtok 7,2*0,3 + límec 2,1*0,3*1 =</t>
  </si>
  <si>
    <t>2,35+2,81</t>
  </si>
  <si>
    <t>334351112</t>
  </si>
  <si>
    <t>Bednění mostních opěr a úložných prahů ze systémového bednění zřízení z překližek, pro železobeton</t>
  </si>
  <si>
    <t>-640255918</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</si>
  <si>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výklenky, drážky, kapsy přes 0,1 m3, zakřivení líce bednění nebo sklon, tyto práce se oceňují cenami příplatku k rovinnému bednění, b) vložení těsnících pásů do bednění pracovních čel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</si>
  <si>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(5,2+7,2)*4+2,1*1,3*4</t>
  </si>
  <si>
    <t>334351211</t>
  </si>
  <si>
    <t>Bednění mostních opěr a úložných prahů ze systémového bednění odstranění z překližek</t>
  </si>
  <si>
    <t>-305733173</t>
  </si>
  <si>
    <t>334361216</t>
  </si>
  <si>
    <t>Výztuž betonářská mostních konstrukcí opěr, úložných prahů, křídel, závěrných zídek, bloků ložisek, pilířů a sloupů z oceli 10 505 (R) nebo BSt 500 dříků opěr</t>
  </si>
  <si>
    <t>1862579617</t>
  </si>
  <si>
    <t xml:space="preserve">Poznámka k souboru cen:_x000d_
1. V cenách jsou započteny náklady na sestavení armokošů a jejich uložení jeřábem do bednění se zajištěním polohy výztuže. 2. V cenách jsou započteny i náklady na osazení distančních tělísek pro předepsané krytí výztuže a případné úpravy pro osazení bednění. Materiál distančních tělísek je obsažen ve skladbě bednění konstrukce. 3. V cenách nejsou započteny náklady na: a) povrchový antikorozní nátěr výztuže v místech pracovní spáry, tyto se oceňují souborem cen 931 99-51 Nátěr betonářské výztuže, b) úpravu bednění ukládané výztuže ke zhotovení spoje, tyto se oceňují souborem cen 273 36-2 . Spoje nosné betonářské výztuže se zaručenou nebo dobrou svařitelností. </t>
  </si>
  <si>
    <t>5,16*0,14</t>
  </si>
  <si>
    <t>327323129</t>
  </si>
  <si>
    <t>Opěrné zdi a valy z betonu železového bez zvláštních nároků na vliv prostředí tř. C 20/25</t>
  </si>
  <si>
    <t>-1866517659</t>
  </si>
  <si>
    <t xml:space="preserve">Poznámka k souboru cen:_x000d_
1. Ceny jsou určeny pro jakoukoliv tloušťku zdí. </t>
  </si>
  <si>
    <t>(1,8*5,18+0,95*5,18+0,95*4,91*2)-9,18*0,8</t>
  </si>
  <si>
    <t>327351211</t>
  </si>
  <si>
    <t>Bednění opěrných zdí a valů svislých i skloněných, výšky do 20 m zřízení</t>
  </si>
  <si>
    <t>-1104540004</t>
  </si>
  <si>
    <t xml:space="preserve">Poznámka k souboru cen:_x000d_
1. Bednění zdí a valů výšky přes 20 m se oceňuje podle ustanovení úvodního katalogu. 2. Ceny lze použít i pro bednění základů z betonu prostého nebo železového. </t>
  </si>
  <si>
    <t>5*5,18+3*5,18+3*4,91*2</t>
  </si>
  <si>
    <t>327351221</t>
  </si>
  <si>
    <t>Bednění opěrných zdí a valů svislých i skloněných, výšky do 20 m odstranění</t>
  </si>
  <si>
    <t>1484480626</t>
  </si>
  <si>
    <t>327361006</t>
  </si>
  <si>
    <t>Výztuž opěrných zdí a valů průměru do 12 mm, z oceli 10 505 (R) nebo BSt 500</t>
  </si>
  <si>
    <t>-1113212313</t>
  </si>
  <si>
    <t xml:space="preserve">Poznámka k souboru cen:_x000d_
1. Ceny lze použít i pro případné výztuže základů opěrných zdí a valů. </t>
  </si>
  <si>
    <t>23,574*0,06</t>
  </si>
  <si>
    <t>321213345</t>
  </si>
  <si>
    <t>Zdivo nadzákladové z lomového kamene opěrných zdí obkladní z lomového kamene lomařsky upraveného s vyspárováním, na cementovou maltu</t>
  </si>
  <si>
    <t>-865089795</t>
  </si>
  <si>
    <t xml:space="preserve">Poznámka k souboru cen:_x000d_
1. Ceny -3235, -3345, -3445 lze použít i pro dlažby z lomového kamene o sklonu přes 1:1. 2. Ceny -4511, -4591 lze použít i pro rovnaninu z lomového kamene o sklonu přes 1:1. 3. Objem se stanoví v m3 zdiva; objem dutin do 0,20 m3 jednotlivě se od celkového objemu neodečítá. </t>
  </si>
  <si>
    <t>líc břežní zdi</t>
  </si>
  <si>
    <t>5,0*(1,2+1,8)/2*0,3*2</t>
  </si>
  <si>
    <t>5,2*(1,2+1,8)/2*0,3*2</t>
  </si>
  <si>
    <t>348171111</t>
  </si>
  <si>
    <t>Osazení mostního ocelového zábradlí přímo do betonu říms, vč. kotvení sloupků patními plechy s 4-mi kotvami M12 lepenými ve vývrtu</t>
  </si>
  <si>
    <t>1372798889</t>
  </si>
  <si>
    <t xml:space="preserve">Poznámka k souboru cen:_x000d_
1. V cenách osazení zábradlí jsou započteny náklady na sejmutí dočasného ochranného zábradlí, osazení ocelového zábradlí s výškovým a směrovým vyrovnáním, zabetonování, u kapes osazení odvodňovací trubičky, uložení nastříhané sklotkaniny a výplně dna kapsy kamenivem frakce 8/16 a bednění kapsy. 2. V ceně -1911 Příplatek za dodávku a uložení lana do dvojdílných madel zábradlí jsou započteny náklady na vložení lana do spodního ocelového profilu madla, provedení lanové zatáčky nad sloupkem v každých dvou metrech dílu a zakončené smyčkou včetně spojkování lana a přišroubovaní horního profilu krytu madla. 3. V cenách nejsou započteny náklady na: a) zábradlí včetně povrchové ochrany metalizace a nátěru, tyto se oceňují ve specifikaci, b) ochranný elastický nátěr spáry mezi zabetonovaným nesnímatelným sloupkem zábradlí a betonem římsy, tyto se oceňují souborem cen 628 61-11.. Nátěr mostních betonových konstrukcí akrylátový na siloxanové a plasticko-elastické bázi, </t>
  </si>
  <si>
    <t>5,18+4,91</t>
  </si>
  <si>
    <t>553912199</t>
  </si>
  <si>
    <t>zábradlí mostní se svislou výplní, výšky 1,100 m, pozink + nátěr</t>
  </si>
  <si>
    <t>-905272790</t>
  </si>
  <si>
    <t>389121111</t>
  </si>
  <si>
    <t>Osazení dílců rámové konstrukce propustků a podchodů hmotnosti jednotlivě do 5 t</t>
  </si>
  <si>
    <t>2040202738</t>
  </si>
  <si>
    <t xml:space="preserve">Poznámka k souboru cen:_x000d_
1. Osazení plastových a ocelových propustků je oceněno v katalogu 822-1 Komunikace pozemní a letiště. 2. V cenách jsou započteny i náklady na rozměření a vytýčení obrysu rámové konstrukce přesýpaných mostních objektů, uložení dílců na základovou desku jeřábem s rektifikací dílce a montážní spojení do doby zmonolitnění. 3. V cenách nejsou započteny náklady na: a) dílce rámové konstrukce otevřeného nebo uzavřeného profilu, tyto se oceňují ve specifikaci, b) vnitrostaveništní přesuny dílců, tyto se oceňují souborem cen 992 11-4 . Vodorovné přemístění mostních dílců, c) výztuž doplňkovou spár, výztuž se oceňuje souborem cen 389 36-10 Doplňující výztuž prefabrikovaných konstrukcí, d) betonáž základové desky, tyto se oceňují souborem cen 421 32-11 Mostní železobetonové nosné konstrukce deskové nebo klenbové, trámové, ostatní, e) bednění a betonáž spár dílců, tyto se oceňují souborem cen 389 38-11 Doplňková betonáž malého rozsahu včetně bednění, f) izolaci spár vnějších, izolace se oceňuje souborem cen 931 99-41 Těsnění spáry pásy, profily a tmely, g) hydraulické zasouvání osazeného otevřeného rámu po kolejnici do konečné pozice v otevřené stavební jámě, které je nutno ocenit dle nákladů nutných na požadovanou technologii. </t>
  </si>
  <si>
    <t>593854680</t>
  </si>
  <si>
    <t>propustek rámový 118x194/150x240/200 cm</t>
  </si>
  <si>
    <t>-1297489587</t>
  </si>
  <si>
    <t>451315114</t>
  </si>
  <si>
    <t>Podkladní a výplňové vrstvy z betonu prostého tloušťky do 100 mm, z betonu C 12/15</t>
  </si>
  <si>
    <t>-1395401997</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</si>
  <si>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</si>
  <si>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podkladní beton</t>
  </si>
  <si>
    <t>0,35*13,5</t>
  </si>
  <si>
    <t>výplňový beton</t>
  </si>
  <si>
    <t>2*0,7*12</t>
  </si>
  <si>
    <t>458311131</t>
  </si>
  <si>
    <t>Výplňové klíny a filtrační vrstvy za opěrou z betonu hutněného po vrstvách filtračního drenážního</t>
  </si>
  <si>
    <t>1221739497</t>
  </si>
  <si>
    <t xml:space="preserve">Poznámka k souboru cen:_x000d_
1. V cenách jsou započteny náklady na ukládku stabilizačního nebo prostého betonu s hutněním po vrstvách na projektovanou míru zhutnění, případně společně v kombinaci s ukládkou hutněné ochranné filtrační vrstvy z drenážního betonu podél opěry nebo nebo přesýpaného objektu, rozhrnutí a hutnění betonu vibrační deskou po vrstvách v tloušťce 300 až 600 mm, pomocné překládané oddělovací bednění mezi filtrační drenážní vrstvou a výplňovým klínem, urovnání zhutněného horního povrchu výplně za opěrou. </t>
  </si>
  <si>
    <t>mezerovitý beton-přechodová oblast</t>
  </si>
  <si>
    <t>2,8*12</t>
  </si>
  <si>
    <t>465513156</t>
  </si>
  <si>
    <t>Dlažba svahu u mostních opěr z upraveného lomového žulového kamene s vyspárováním maltou MC 25, šíře spáry 15 mm do betonového lože C 25/30 tloušťky 200 mm, plochy do 10 m2</t>
  </si>
  <si>
    <t>-13003639</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</si>
  <si>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</si>
  <si>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odláždění koryta</t>
  </si>
  <si>
    <t>2*(4,91+12+5,18)</t>
  </si>
  <si>
    <t>931994102</t>
  </si>
  <si>
    <t>Těsnění spáry betonové konstrukce pásy, profily, tmely těsnicím pásem povrchovým, spáry dilatační</t>
  </si>
  <si>
    <t>-1814037263</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</si>
  <si>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 1/3 plochy tloušťky betonové stěny. 6. V 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 polystyrenu, d) u cen -4171 a -4172 na tmelení spáry pod izolačním pásem, tyto se oceňují cenami -4131 až -4142, e) u cen -4171 a -4172 na penetrační nátěr betonu, tyto se oceňují cenami katalogu 800-711 Izolace proti vodě, vlhkosti a plynům. </t>
  </si>
  <si>
    <t>spáry mezi rámy IZM</t>
  </si>
  <si>
    <t>(1,5+2)*2*11</t>
  </si>
  <si>
    <t>936942211</t>
  </si>
  <si>
    <t>Zhotovení tabulky s letopočtem opravy nebo větší údržby vložením šablony do bednění</t>
  </si>
  <si>
    <t>1921843154</t>
  </si>
  <si>
    <t>962021112</t>
  </si>
  <si>
    <t>Bourání mostních konstrukcí zdiva a pilířů z kamene nebo cihel</t>
  </si>
  <si>
    <t>-778203695</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</si>
  <si>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</si>
  <si>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1,7*9,5</t>
  </si>
  <si>
    <t>963051111</t>
  </si>
  <si>
    <t>Bourání mostních konstrukcí nosných konstrukcí ze železového betonu</t>
  </si>
  <si>
    <t>1715599242</t>
  </si>
  <si>
    <t>0,1*2*3+0,2*3*2</t>
  </si>
  <si>
    <t>966075141</t>
  </si>
  <si>
    <t>Odstranění různých konstrukcí na mostech kovového zábradlí vcelku</t>
  </si>
  <si>
    <t>466021499</t>
  </si>
  <si>
    <t>2*2,6</t>
  </si>
  <si>
    <t>997013831</t>
  </si>
  <si>
    <t>Poplatek za uložení stavebního odpadu na skládce (skládkovné) směsného</t>
  </si>
  <si>
    <t>-673016662</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</si>
  <si>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</si>
  <si>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997211611</t>
  </si>
  <si>
    <t>Nakládání suti nebo vybouraných hmot na dopravní prostředky pro vodorovnou dopravu suti</t>
  </si>
  <si>
    <t>-988222847</t>
  </si>
  <si>
    <t>Vodorovná doprava suti bez naložení, ale se složením a s hrubým urovnáním z kusových materiálů, do vzdálenosti dle možností zhotovitele se složením</t>
  </si>
  <si>
    <t>491978772</t>
  </si>
  <si>
    <t>998212111</t>
  </si>
  <si>
    <t>Přesun hmot pro mosty zděné, betonové monolitické, spřažené ocelobetonové nebo kovové vodorovná dopravní vzdálenost do 100 m výška mostu do 20 m</t>
  </si>
  <si>
    <t>2147309956</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</si>
  <si>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</si>
  <si>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PSV</t>
  </si>
  <si>
    <t>Práce a dodávky PSV</t>
  </si>
  <si>
    <t>711</t>
  </si>
  <si>
    <t>Izolace proti vodě, vlhkosti a plynům</t>
  </si>
  <si>
    <t>711341991</t>
  </si>
  <si>
    <t>Hydroizolace mostů vč. ochranných a podkladních vrstev - dodávka a montáž</t>
  </si>
  <si>
    <t>796130996</t>
  </si>
  <si>
    <t>(7,8+2*0,7)*12</t>
  </si>
  <si>
    <t>SO 301 - Vodovod</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</si>
  <si>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</si>
  <si>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</si>
  <si>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126668469</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</si>
  <si>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</si>
  <si>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120001101</t>
  </si>
  <si>
    <t>Příplatek k cenám vykopávek za ztížení vykopávky v blízkosti inženýrských sítí nebo výbušnin v horninách jakékoliv třídy</t>
  </si>
  <si>
    <t>1571738433</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</si>
  <si>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 - není v projektu uvedena, avšak která podle projektu nebo podle sdělení investora jsou pravděpodobně ve výkopišti uložena, se rovná objemu výkopu, který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9. Množství jednotek ztížení vykopávky v blízkosti výbušnin nezaložených dodavatelem se určí přiměřeně podle poznámek č. 2 a 4. </t>
  </si>
  <si>
    <t>10*0,8*0,5</t>
  </si>
  <si>
    <t>131201201</t>
  </si>
  <si>
    <t>Hloubení zapažených jam a zářezů s urovnáním dna do předepsaného profilu a spádu v hornině tř. 3 do 100 m3</t>
  </si>
  <si>
    <t>745972754</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</si>
  <si>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Náklady na svislé přemístění výkopku nad 1 m hloubky se určí dle ustanovení článku č. 3161 všeobecných podmínek katalogu. 4. Výpočet objemu vykopávky v pazených prostorách se stanovuje dle přílohy č. 4 tohoto ceníku. </t>
  </si>
  <si>
    <t>(35+4+2+1)*1,5*0,8*1,0</t>
  </si>
  <si>
    <t>778093260</t>
  </si>
  <si>
    <t>0,8*(90*1,5+12*1,0+3,5*0,6+8*1,0+63,5*1,5)</t>
  </si>
  <si>
    <t>151811131</t>
  </si>
  <si>
    <t>Zřízení pažicích boxů pro pažení a rozepření stěn rýh podzemního vedení hloubka výkopu do 4 m, šířka do 1,2 m</t>
  </si>
  <si>
    <t>407154458</t>
  </si>
  <si>
    <t xml:space="preserve">Poznámka k souboru cen:_x000d_
1. Množství měrných jednotek pažicích boxů se určuje v m2 celkové zapažené plochy (započítávají se obě strany výkopu). </t>
  </si>
  <si>
    <t>2*(90*1,5+12*1,0+3,5*0,6+8*1,0+63,5*1,5)</t>
  </si>
  <si>
    <t>151811231</t>
  </si>
  <si>
    <t>Odstranění pažicích boxů pro pažení a rozepření stěn rýh podzemního vedení hloubka výkopu do 4 m, šířka do 1,2 m</t>
  </si>
  <si>
    <t>1412366954</t>
  </si>
  <si>
    <t>Vodorovné přemístění výkopku nebo sypaniny po suchu na obvyklém dopravním prostředku, bez naložení výkopku, avšak se složením bez rozhrnutí z horniny tř. 1 až 4 na vzdálenost Vodorovné přemístění výkopku/sypaniny z horniny tř. 1 až 4 na skládku do vzdálenosti dle možností zhotovitele se složením</t>
  </si>
  <si>
    <t>-780381036</t>
  </si>
  <si>
    <t>201,88-131,08+0,8*8*1,0+50,4</t>
  </si>
  <si>
    <t>-2073542371</t>
  </si>
  <si>
    <t>127,6*1,8</t>
  </si>
  <si>
    <t>-773430655</t>
  </si>
  <si>
    <t>0,8*(90*1,0+12*0,5+3,5*0,1+8*0,5+63,5*1,0)+(35+4+2+1)*1,0*0,8*1</t>
  </si>
  <si>
    <t>538400497</t>
  </si>
  <si>
    <t>Poznámka k položce:
100% výměna zásypového materiálu ve vozovce</t>
  </si>
  <si>
    <t>(0,8*1,0*8+(35+4+2+1)*0,8*1,0*1,0)*1,8</t>
  </si>
  <si>
    <t>399645009</t>
  </si>
  <si>
    <t>177*0,8*0,4+(35+4+2+1)*0,8*1*0,4</t>
  </si>
  <si>
    <t>1187646490</t>
  </si>
  <si>
    <t>70,080*1,8</t>
  </si>
  <si>
    <t>-464986500</t>
  </si>
  <si>
    <t>177*0,8*0,1</t>
  </si>
  <si>
    <t>452313121</t>
  </si>
  <si>
    <t>Podkladní a zajišťovací konstrukce z betonu prostého v otevřeném výkopu bloky pro potrubí z betonu tř. C 8/10</t>
  </si>
  <si>
    <t>-813775131</t>
  </si>
  <si>
    <t>11*0,5*0,6*0,4</t>
  </si>
  <si>
    <t>452353101</t>
  </si>
  <si>
    <t>Bednění podkladních a zajišťovacích konstrukcí v otevřeném výkopu bloků pro potrubí</t>
  </si>
  <si>
    <t>-417291824</t>
  </si>
  <si>
    <t>11*0,4*0,5*2*0,6</t>
  </si>
  <si>
    <t>851261131</t>
  </si>
  <si>
    <t>Montáž potrubí z trub litinových tlakových hrdlových v otevřeném výkopu s integrovaným těsněním DN 100</t>
  </si>
  <si>
    <t>1057672095</t>
  </si>
  <si>
    <t xml:space="preserve">Poznámka k souboru cen:_x000d_
1. V cenách souboru cen nejsou započteny náklady na: a) dodání potrubí; toto se oceňuje ve specifikaci, b) montáž tvarovek, c) podkladní konstrukci ze štěrkopísku - podkladní vrstva ze štěrkopísku se oceňue cenou 564 28-1111 Podklad ze štěrkopísku, d) zásyp potrubí, který se oceňuje cenami souboru 174 . 0-11 Zásyp sypaninou z jakékoliv horniny, katalogu 800-1 Zemní práce části A 01. 2. Ceny montáže potrubí -1131 jsou určeny pro systémy těsněné elastickými kroužky a -1211 těsnícími kroužky a zámkovým spojem. Tyto se také oceňují ve specifikaci, nejsou-li zahrnuty již v ceně dodávky trub. </t>
  </si>
  <si>
    <t>552530</t>
  </si>
  <si>
    <t xml:space="preserve">Hrdlové trouby z tvárné litiny s hrdlovým spojem - Tepelně izolované trouby (WKG) </t>
  </si>
  <si>
    <t>1778970495</t>
  </si>
  <si>
    <t>857242122</t>
  </si>
  <si>
    <t>Montáž litinových tvarovek na potrubí litinovém tlakovém jednoosých na potrubí z trub přírubových v otevřeném výkopu, kanálu nebo v šachtě DN 80</t>
  </si>
  <si>
    <t>1376554712</t>
  </si>
  <si>
    <t xml:space="preserve">Poznámka k souboru cen:_x000d_
1. V cenách souboru cen nejsou započteny náklady na: a) dodání tvarovek; tyto se oceňují ve specifikaci, b) podkladní konstrukci ze štěrkopísku - podkladní vrstva ze štěrkopísku se oceňuje cenou 564 28-111 Podklad ze štěrkopísku. 2. V cenách 857 ..-1141, -1151, -3141 a -3151 nejsou započteny náklady nadodání těsnících nebo zámkových kroužků; tyto se oceňují ve specifikaci. </t>
  </si>
  <si>
    <t>55254047</t>
  </si>
  <si>
    <t>koleno 90° s patkou přírubové litinové vodovodní N-kus PN 10/40 DN 80</t>
  </si>
  <si>
    <t>724871667</t>
  </si>
  <si>
    <t>55251656</t>
  </si>
  <si>
    <t>příruba litinová úsporná PN16 pro vodovodní litinové potrubí 80/98mm</t>
  </si>
  <si>
    <t>-1320326188</t>
  </si>
  <si>
    <t>552516</t>
  </si>
  <si>
    <t>litinová tvarovka - X kus DN80</t>
  </si>
  <si>
    <t>-1993318929</t>
  </si>
  <si>
    <t>857244122</t>
  </si>
  <si>
    <t>Montáž litinových tvarovek na potrubí litinovém tlakovém odbočných na potrubí z trub přírubových v otevřeném výkopu, kanálu nebo v šachtě DN 80</t>
  </si>
  <si>
    <t>-1760868559</t>
  </si>
  <si>
    <t>55250713</t>
  </si>
  <si>
    <t>tvarovka přírubová s přírubovou odbočkou T-DN 80x80 PN 10-16-25-40 natural</t>
  </si>
  <si>
    <t>-119282052</t>
  </si>
  <si>
    <t>857244192</t>
  </si>
  <si>
    <t>Montáž litinových tvarovek na potrubí litinovém tlakovém odbočných na potrubí z trub přírubových Příplatek k ceně za práce ve štole, v uzavřeném kanálu nebo v objektech DN od 80 do 250</t>
  </si>
  <si>
    <t>-1146706010</t>
  </si>
  <si>
    <t>857261131</t>
  </si>
  <si>
    <t>Montáž litinových tvarovek na potrubí litinovém tlakovém jednoosých na potrubí z trub hrdlových v otevřeném výkopu, kanálu nebo v šachtě s integrovaným těsněním DN 100</t>
  </si>
  <si>
    <t>-309652462</t>
  </si>
  <si>
    <t>55259412</t>
  </si>
  <si>
    <t>koleno hrdlové mmK tvárná litina DN 100-11,25°</t>
  </si>
  <si>
    <t>1440201961</t>
  </si>
  <si>
    <t xml:space="preserve">Poznámka k položce:
Tepelně izolované tvarovky (WKG) </t>
  </si>
  <si>
    <t>857262122</t>
  </si>
  <si>
    <t>Montáž litinových tvarovek na potrubí litinovém tlakovém jednoosých na potrubí z trub přírubových v otevřeném výkopu, kanálu nebo v šachtě DN 100</t>
  </si>
  <si>
    <t>168296459</t>
  </si>
  <si>
    <t>55251658</t>
  </si>
  <si>
    <t>příruba litinová úsporná PN16 pro vodovodní litinové potrubí 100/118mm</t>
  </si>
  <si>
    <t>1761899764</t>
  </si>
  <si>
    <t>55259815</t>
  </si>
  <si>
    <t>přechod přírubový tvárná litina DN100/80 L200 mm</t>
  </si>
  <si>
    <t>312010077</t>
  </si>
  <si>
    <t>55259983</t>
  </si>
  <si>
    <t>koleno přírubové Q tvárná litina DN100-90°</t>
  </si>
  <si>
    <t>1339004259</t>
  </si>
  <si>
    <t>55253967</t>
  </si>
  <si>
    <t>koleno přírubové z tvárné litiny,práškový epoxid tl250µmy FFK-kus DN 100-11,25°</t>
  </si>
  <si>
    <t>228809665</t>
  </si>
  <si>
    <t>55253893</t>
  </si>
  <si>
    <t>tvarovka přírubová s hrdlem TYTON z tvárné litiny,práškový epoxid tl250µm EU-kus DN100 L130mm</t>
  </si>
  <si>
    <t>1452143786</t>
  </si>
  <si>
    <t>55253490</t>
  </si>
  <si>
    <t>tvarovka přírubová litinová s hladkým koncem,práškový epoxid tl250µm F-kus DN 100mm</t>
  </si>
  <si>
    <t>-207042112</t>
  </si>
  <si>
    <t>552552</t>
  </si>
  <si>
    <t>FF-kus DN 100 / 800mm trouba tvárná litina přírubová (TP)</t>
  </si>
  <si>
    <t>-993581670</t>
  </si>
  <si>
    <t>857264122</t>
  </si>
  <si>
    <t>Montáž litinových tvarovek na potrubí litinovém tlakovém odbočných na potrubí z trub přírubových v otevřeném výkopu, kanálu nebo v šachtě DN 100</t>
  </si>
  <si>
    <t>1774628877</t>
  </si>
  <si>
    <t>55250715</t>
  </si>
  <si>
    <t>tvarovka přírubová s přírubovou odbočkou T-DN 100x40 PN 10-16 Natural</t>
  </si>
  <si>
    <t>-757198779</t>
  </si>
  <si>
    <t>55250718</t>
  </si>
  <si>
    <t>tvarovka přírubová s přírubovou odbočkou T-DN 100x80 PN 10-16 natural</t>
  </si>
  <si>
    <t>471489535</t>
  </si>
  <si>
    <t>871241141</t>
  </si>
  <si>
    <t>Montáž vodovodního potrubí z plastů v otevřeném výkopu z polyetylenu PE 100 svařovaných na tupo SDR 11/PN16 D 90 x 8,2 mm</t>
  </si>
  <si>
    <t>-1551841504</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</si>
  <si>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</si>
  <si>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28613600</t>
  </si>
  <si>
    <t>potrubí dvouvrstvé PE100 s 10% signalizační vrstvou SDR 11 90x8,2 dl 12m</t>
  </si>
  <si>
    <t>-2101836395</t>
  </si>
  <si>
    <t>871251141</t>
  </si>
  <si>
    <t>Montáž vodovodního potrubí z plastů v otevřeném výkopu z polyetylenu PE 100 svařovaných na tupo SDR 11/PN16 D 110 x 10,0 mm</t>
  </si>
  <si>
    <t>1758112180</t>
  </si>
  <si>
    <t>28613601</t>
  </si>
  <si>
    <t>potrubí dvouvrstvé PE100 s 10% signalizační vrstvou SDR 11 110x10,0 dl 12m</t>
  </si>
  <si>
    <t>-1496860738</t>
  </si>
  <si>
    <t>891173111</t>
  </si>
  <si>
    <t>Montáž vodovodních armatur na potrubí ventilů hlavních pro přípojky DN 32</t>
  </si>
  <si>
    <t>-373753681</t>
  </si>
  <si>
    <t xml:space="preserve">Poznámka k souboru cen:_x000d_
1. V cenách jsou započteny i náklady: a) u šoupátek ceny -1112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 cenách 891 52-4121 a -5211 nejsou započteny náklady na dodání těsnících pryžových kroužků. Tyto se oceňují ve specifikaci, nejsou-li zahrnuty v ceně trub. 4. V cenách 891 ..-5313 nejsou započteny náklady na dodání potrubní spojky. Tyto jsou zahrnuty v ceně trub. </t>
  </si>
  <si>
    <t>263000103216</t>
  </si>
  <si>
    <t>ŠOUPÁTKO ISO DOMOVNÍ PŘÍPOJKY 32</t>
  </si>
  <si>
    <t>KS</t>
  </si>
  <si>
    <t>-949751683</t>
  </si>
  <si>
    <t>891173911</t>
  </si>
  <si>
    <t>Výměna vodovodních armatur na potrubí ventilů hlavních pro přípojky DN 32</t>
  </si>
  <si>
    <t>-227913017</t>
  </si>
  <si>
    <t xml:space="preserve">Poznámka k souboru cen:_x000d_
1. Ceny jsou určeny pouze pro případy havárií nebo běžných oprav venkovních vodovodů. 2. Ceny nelze použít při zřízení nových venkovních vodovodů. 3. V cenách 891 ..-.9.1 Výměna vodovodních armatur na potrubí jsou zahrnuty náklady na demontáž stávajících a montáž nových armatur. 4. V cenách jsou započteny i náklady: a) u hlavních ventilů ceny -3911 na osazení zemních souprav, b) u navrtávacích pasů ceny -9911 na výkop montážních jamek; na opravu izolace ocelových trubek a na osazení zemních souprav. 5. V cenách nejsou započteny náklady na: a) dodání šoupátek, ventilů, montážních vložek, kompenzátorů, koncových nebo zpětných klapek, hydrantů, zemních souprav, šoupátkových koleček, šoupátkových a hydrantových klíčů, navrtávacích pasů, tvarovek a kompenzačních nástavců; tyto armatury se oceňují ve specifikaci, b) obsyp odvodňovacího zařízení hydrantů ze štěrku nebo štěrkopísku; obsyp se oceňuje příslušnými cenami souboru cen 451 5 . - . 1 Lože pod potrubí, stoky a drobné objekty části A 01 tohoto katalogu, c)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6. V cenách 891 52-4921 a -5911 nejsou započteny náklady na dodání těsnících pryžových kroužků. Tyto se oceňují ve specifikaci, nejsou-li zahrnuty v ceně trub. </t>
  </si>
  <si>
    <t>891181811</t>
  </si>
  <si>
    <t>Demontáž vodovodních armatur na potrubí šoupátek nebo klapek uzavíracích v otevřeném výkopu nebo v šachtách DN 40</t>
  </si>
  <si>
    <t>-129710140</t>
  </si>
  <si>
    <t>891213321</t>
  </si>
  <si>
    <t>Montáž vodovodních armatur na potrubí ventilů odvzdušňovacích nebo zavzdušňovacích mechanických a plovákových přírubových na venkovních řadech DN 50</t>
  </si>
  <si>
    <t>158285557</t>
  </si>
  <si>
    <t>98760010</t>
  </si>
  <si>
    <t xml:space="preserve">VENTIL  ODVZDUŠŇOVACÍ PN 1-16 1" PN 1-16</t>
  </si>
  <si>
    <t>756920549</t>
  </si>
  <si>
    <t>891241112</t>
  </si>
  <si>
    <t>Montáž vodovodních armatur na potrubí šoupátek nebo klapek uzavíracích v otevřeném výkopu nebo v šachtách s osazením zemní soupravy (bez poklopů) DN 80</t>
  </si>
  <si>
    <t>492498011</t>
  </si>
  <si>
    <t>42221303</t>
  </si>
  <si>
    <t>šoupátko pitná voda, litina GGG 50, krátká stavební délka, PN10/16 DN 80 x 180 mm</t>
  </si>
  <si>
    <t>-6969207</t>
  </si>
  <si>
    <t>891241800R</t>
  </si>
  <si>
    <t>demontáž podzemního hydrantu-komplet</t>
  </si>
  <si>
    <t>1566468484</t>
  </si>
  <si>
    <t>891241811</t>
  </si>
  <si>
    <t>Demontáž vodovodních armatur na potrubí šoupátek nebo klapek uzavíracích v otevřeném výkopu nebo v šachtách DN 80</t>
  </si>
  <si>
    <t>-1413802437</t>
  </si>
  <si>
    <t>891241912</t>
  </si>
  <si>
    <t>Výměna vodovodních armatur na potrubí šoupátek nebo klapek uzavíracích v otevřeném výkopu nebo v šachtách DN 80</t>
  </si>
  <si>
    <t>1393236013</t>
  </si>
  <si>
    <t>891247111</t>
  </si>
  <si>
    <t>Montáž vodovodních armatur na potrubí hydrantů podzemních (bez osazení poklopů) DN 80</t>
  </si>
  <si>
    <t>456323668</t>
  </si>
  <si>
    <t>42273590</t>
  </si>
  <si>
    <t>hydrant podzemní DN80 PN16 jednoduchý uzávěr, krycí výška 1250 mm</t>
  </si>
  <si>
    <t>1113210817</t>
  </si>
  <si>
    <t>891261112</t>
  </si>
  <si>
    <t>Montáž vodovodních armatur na potrubí šoupátek nebo klapek uzavíracích v otevřeném výkopu nebo v šachtách s osazením zemní soupravy (bez poklopů) DN 100</t>
  </si>
  <si>
    <t>-666671008</t>
  </si>
  <si>
    <t>42221304</t>
  </si>
  <si>
    <t>šoupátko pitná voda, litina GGG 50, krátká stavební délka, PN10/16 DN 100 x 190 mm</t>
  </si>
  <si>
    <t>-1728797503</t>
  </si>
  <si>
    <t>42291073</t>
  </si>
  <si>
    <t>souprava zemní pro šoupátka DN 65-80mm Rd 1,5 m</t>
  </si>
  <si>
    <t>-1776862402</t>
  </si>
  <si>
    <t>42291074</t>
  </si>
  <si>
    <t>souprava zemní pro šoupátka DN 100-150mm Rd 1,5 m</t>
  </si>
  <si>
    <t>1889448708</t>
  </si>
  <si>
    <t>891261912</t>
  </si>
  <si>
    <t>Výměna vodovodních armatur na potrubí šoupátek nebo klapek uzavíracích v otevřeném výkopu nebo v šachtách DN 100</t>
  </si>
  <si>
    <t>-665190290</t>
  </si>
  <si>
    <t>891269911</t>
  </si>
  <si>
    <t>Výměna vodovodních armatur na potrubí navrtávacích pasů s ventilem Jt 1 MPa, na potrubí z trub litinových, ocelových nebo plastických hmot DN 100</t>
  </si>
  <si>
    <t>1875139322</t>
  </si>
  <si>
    <t>42271414</t>
  </si>
  <si>
    <t>pas navrtávací z tvárné litiny DN 100, rozsah (114-119), odbočky 1",5/4",6/4",2"</t>
  </si>
  <si>
    <t>-1833988131</t>
  </si>
  <si>
    <t>892241111</t>
  </si>
  <si>
    <t>Tlakové zkoušky vodou na potrubí DN do 80</t>
  </si>
  <si>
    <t>-1838340</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</si>
  <si>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</si>
  <si>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892271111</t>
  </si>
  <si>
    <t>Tlakové zkoušky vodou na potrubí DN 100 nebo 125</t>
  </si>
  <si>
    <t>-1211701678</t>
  </si>
  <si>
    <t>892273122</t>
  </si>
  <si>
    <t>Proplach a dezinfekce vodovodního potrubí DN od 80 do 125</t>
  </si>
  <si>
    <t>-673400344</t>
  </si>
  <si>
    <t xml:space="preserve">Poznámka k souboru cen:_x000d_
1. V cenách jsou započteny náklady na napuštění a vypuštění vody, dodání vody a dezinfekčního prostředku. </t>
  </si>
  <si>
    <t>894812331</t>
  </si>
  <si>
    <t>Revizní a čistící šachta z polypropylenu PP pro hladké trouby DN 600 roura šachtová korugovaná, světlé hloubky 1 000 mm</t>
  </si>
  <si>
    <t>1835308790</t>
  </si>
  <si>
    <t xml:space="preserve">Poznámka k souboru cen:_x000d_
1. V příslušných cenách jsou započteny i náklady na: a) vyrovnávací násypnou vrstvu ze štěrkopísku tl. 100 mm, b) dodání a montáž šachtového dna, trouby šachty, teleskopu a poklopu, příslušného dílu šachty, c) napojení stávajícího kanalizačního potrubí. 2. V cenách nejsou započteny náklady na: a) fixování šachty obsypem, který se oceňuje cenami souboru 174 . 0-11 Zásyp sypaninou z jakékoliv horniny, katalogu 800-1 Zemní práce části A 01. </t>
  </si>
  <si>
    <t xml:space="preserve">Poznámka k položce:
vodovodní šachta - odvzdušňovací ventil
</t>
  </si>
  <si>
    <t>894812339</t>
  </si>
  <si>
    <t>Revizní a čistící šachta z polypropylenu PP pro hladké trouby DN 600 Příplatek k cenám 2331 - 2334 za uříznutí šachtové roury</t>
  </si>
  <si>
    <t>-323185063</t>
  </si>
  <si>
    <t>Poznámka k položce:
vodovodní šachta - odvzdušňovací ventil</t>
  </si>
  <si>
    <t>894812351</t>
  </si>
  <si>
    <t>Revizní a čistící šachta z polypropylenu PP pro hladké trouby DN 600 poklop (mříž) litinový pro zatížení do 1,5 t s betonovým prstencem</t>
  </si>
  <si>
    <t>2013905403</t>
  </si>
  <si>
    <t>899401112</t>
  </si>
  <si>
    <t>Osazení poklopů litinových šoupátkových</t>
  </si>
  <si>
    <t>-1481164445</t>
  </si>
  <si>
    <t xml:space="preserve">Poznámka k souboru cen:_x000d_
1. V cenách osazení poklopů jsou započteny i náklady na jejich podezdění. 2. V cenách nejsou započteny náklady na dodání poklopů; tyto se oceňují ve specifikaci. Ztratné se nestanoví. </t>
  </si>
  <si>
    <t>42291352</t>
  </si>
  <si>
    <t>poklop litinový šoupátkový pro zemní soupravy osazení do terénu a do vozovky</t>
  </si>
  <si>
    <t>-1319947580</t>
  </si>
  <si>
    <t>899401113</t>
  </si>
  <si>
    <t>Osazení poklopů litinových hydrantových</t>
  </si>
  <si>
    <t>-1948522934</t>
  </si>
  <si>
    <t>42291452</t>
  </si>
  <si>
    <t>poklop litinový - hydrantový DN 80</t>
  </si>
  <si>
    <t>-1190928069</t>
  </si>
  <si>
    <t>899721111</t>
  </si>
  <si>
    <t>Signalizační vodič na potrubí PVC DN do 150 mm</t>
  </si>
  <si>
    <t>-68617364</t>
  </si>
  <si>
    <t>899722111</t>
  </si>
  <si>
    <t>Krytí potrubí z plastů výstražnou fólií z PVC šířky 20 cm</t>
  </si>
  <si>
    <t>2076514622</t>
  </si>
  <si>
    <t>SO 301.1 - Dešťová kanalizace</t>
  </si>
  <si>
    <t>-209094800</t>
  </si>
  <si>
    <t>96,9*1,0+5*1,0*1,7</t>
  </si>
  <si>
    <t>-1581642461</t>
  </si>
  <si>
    <t>Poznámka k položce:
přebytečný výkop bude použit k vyrovnání terénu pod budoucím chodníkem</t>
  </si>
  <si>
    <t>1774041901</t>
  </si>
  <si>
    <t>(110+5)*1,0*0,6</t>
  </si>
  <si>
    <t>1851825959</t>
  </si>
  <si>
    <t>69,000*1,8</t>
  </si>
  <si>
    <t>358315114</t>
  </si>
  <si>
    <t>Bourání šachty, stoky kompletní nebo vybourání otvorů průřezové plochy do 4 m2 ve stokách ze zdiva z prostého betonu</t>
  </si>
  <si>
    <t>-946071833</t>
  </si>
  <si>
    <t>Poznámka k položce:
bourání stávající betonové stoky</t>
  </si>
  <si>
    <t>5*(3,14*0,4*0,4)</t>
  </si>
  <si>
    <t>665635549</t>
  </si>
  <si>
    <t>(110+5)*1,0*0,1</t>
  </si>
  <si>
    <t>594511111</t>
  </si>
  <si>
    <t>Dlažba nebo přídlažba z lomového kamene lomařsky upraveného rigolového v ploše vodorovné nebo ve sklonu tl. do 250 mm, bez vyplnění spár, s provedením lože tl. 50 mm z betonu</t>
  </si>
  <si>
    <t>-1343095195</t>
  </si>
  <si>
    <t xml:space="preserve">Poznámka k souboru cen:_x000d_
1. Ceny jsou určeny: a) pro jakýkoliv sklon plochy, b) i pro dlažby (přídlažby) silničních příkopů a kuželů. 2. Ceny nelze použít pro: a) rigoly dlážděné, které se oceňují cenami souborů cen 597 . 6- . 1 Rigol dlážděný, 597 17- . 1 Rigol krajnicový s kamennou obrubou a 597 17- . 1 Rigol dlážděný z lomového kamene, b) dlažbu nebo přídlažbu svahů nebo kuželů souvisejících s vodotečí, která se oceňuje cenami části A 01 katalogu 832-1 Hráze a úpravy na tocích-úpravy toků a kanály. 3. Část lože přesahující tl. 50 mm se oceňuje cenami souboru cen 451 31-97 Příplatek za každých dalších 10 mm tloušťky podkladu nebo lože. 4. V ceně -1111 jsou započteny i náklady na prohození zeminy. 5. V cenách nejsou započteny náklady na: a) provedení podkladu pod lože, které se oceňuje cenami souboru cen 451 . . - . . Podklad nebo lože pod dlažbu, b) vyplnění spár, které se oceňuje cenami souboru cen 599 . . -2 . Vyplnění spár dlažby, c) opatření zeminy a její přemístění k místu zabudování, které se oceňují podle ustanovení čl. 3111 Všeobecných podmínek části A 01 tohoto katalogu, d) odklizení odpadu po prohození zeminy, které se oceňuje cenami části A 01 katalogu 800-1 Zemní práce. 6. Množství měrných jednotek se určuje v m2 rozvinuté dlážděné plochy. </t>
  </si>
  <si>
    <t>599632111</t>
  </si>
  <si>
    <t>Vyplnění spár dlažby (přídlažby) z lomového kamene v jakémkoliv sklonu plochy a jakékoliv tloušťky cementovou maltou se zatřením</t>
  </si>
  <si>
    <t>821390052</t>
  </si>
  <si>
    <t xml:space="preserve">Poznámka k souboru cen:_x000d_
1. Ceny lze použít i pro vyplnění spár dlažby (přídlažby) silničních příkopů a kuželů. </t>
  </si>
  <si>
    <t>Poznámka k položce:
kolem hoirské vpusti - vtokového objektu</t>
  </si>
  <si>
    <t>871390310</t>
  </si>
  <si>
    <t>Montáž kanalizačního potrubí z plastů z polypropylenu PP hladkého plnostěnného SN 10 DN 400</t>
  </si>
  <si>
    <t>1789297751</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</si>
  <si>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</si>
  <si>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110+5</t>
  </si>
  <si>
    <t>28617047</t>
  </si>
  <si>
    <t>trubka kanalizační PP korugovaná DN 400x6000 mm SN 10</t>
  </si>
  <si>
    <t>1225320918</t>
  </si>
  <si>
    <t>877390320</t>
  </si>
  <si>
    <t>Montáž tvarovek na kanalizačním plastovém potrubí z polypropylenu PP hladkého plnostěnného odboček DN 400</t>
  </si>
  <si>
    <t>540268956</t>
  </si>
  <si>
    <t xml:space="preserve">Poznámka k souboru cen:_x000d_
1. V cenách montáže tvarovek nejsou započteny náklady na dodání tvarovek. Tyto náklady se oceňují ve specifikaci. 2. V cenách montáže tvarovek jsou započteny náklady na dodání těsnicích kroužků, pokud tyto nejsou součástí dodávky tvarovek. </t>
  </si>
  <si>
    <t>28617219</t>
  </si>
  <si>
    <t>odbočka kanalizační PP SN 16 45° DN 400/DN150</t>
  </si>
  <si>
    <t>-420718236</t>
  </si>
  <si>
    <t>894411131</t>
  </si>
  <si>
    <t>Zřízení šachet kanalizačních z betonových dílců výšky vstupu do 1,50 m s obložením dna betonem tř. C 25/30, na potrubí DN přes 300 do 400</t>
  </si>
  <si>
    <t>-1037910477</t>
  </si>
  <si>
    <t xml:space="preserve">Poznámka k souboru cen:_x000d_
1. Příplatek k ceně šachet z betonových dílců za každých dalších i započatých 0,60 m výšky vstupu se oceňuje cenou 894 11-8001 této části katalogu. 2. V cenách jsou započteny i náklady na: a) podkladní desku z betonu prostého. b) zhotovení monolitického dna 3. V cenách nejsou započteny náklady na: a) litinové poklopy; osazení litinových poklopů se oceňuje cenami souboru cen 899 10- . 1 Osazení poklopů litinových a ocelových včetně rámů části A 01 tohoto katalogu; dodání poklopů se oceňuje ve specifikaci, b) dodání betonových dílců (vyrovnávací prstenec, přechodová skruž, přechodová deska, skruže, šachtové a skružová těsnění); tyto se oceňují ve specifikaci. </t>
  </si>
  <si>
    <t>59224337</t>
  </si>
  <si>
    <t>dno betonové šachty kanalizační přímé 100x60x40 cm</t>
  </si>
  <si>
    <t>-455389794</t>
  </si>
  <si>
    <t>59224339</t>
  </si>
  <si>
    <t>dno betonové šachty kanalizační přímé 100x100x60 cm</t>
  </si>
  <si>
    <t>-1321876029</t>
  </si>
  <si>
    <t>59224000</t>
  </si>
  <si>
    <t xml:space="preserve">dílec betonový pro vstupní šachty  100x25x9 cm</t>
  </si>
  <si>
    <t>-2071521037</t>
  </si>
  <si>
    <t>-1055685697</t>
  </si>
  <si>
    <t>41429026480</t>
  </si>
  <si>
    <t>Deska šachetní přechodová betonová TZK-Q.1 100-63/17 1000/625/165</t>
  </si>
  <si>
    <t>295556125</t>
  </si>
  <si>
    <t>59224348</t>
  </si>
  <si>
    <t>těsnění elastomerové pro spojení šachetních dílů DN 1000</t>
  </si>
  <si>
    <t>1475981180</t>
  </si>
  <si>
    <t>59224011</t>
  </si>
  <si>
    <t>prstenec betonový vyrovnávací ke krytu šachty 62,5x6x10 cm</t>
  </si>
  <si>
    <t>-2028901475</t>
  </si>
  <si>
    <t>59224012</t>
  </si>
  <si>
    <t>prstenec betonový vyrovnávací ke krytu šachty 62,5x8x10 cm</t>
  </si>
  <si>
    <t>1454409027</t>
  </si>
  <si>
    <t>895931111</t>
  </si>
  <si>
    <t>Vpusti kanalizační horské z betonu prostého tř. C 12/15 velikosti 1200/600 mm</t>
  </si>
  <si>
    <t>-1113367580</t>
  </si>
  <si>
    <t xml:space="preserve">Poznámka k souboru cen:_x000d_
1. V cenách jsou započteny i náklady na podkladní desku z betonu tř. C 8/10. 2. V cenách nejsou započteny náklady na: a) litinové mříže; osazení mříží se oceňuje cenami souboru cen 899 20- . 1 Osazení mříží litinových včetně rámů a košů na bahno části A 01 tohoto katalogu; dodání mříží se oceňuje ve specifikaci, b) podkladní prstence; tyto se oceňují cenami souboru cen 452 38- . 1 Podkladní a vyrovnávací konstrukce z betonu části A 01 tohoto katalogu. 3. Pro výpočet přesunu hmot se celková hmotnost položky sníží o hmotnost betonu, pokud je beton dodáván přímo na místo zabudování nebo do prostoru technologické manipulace. </t>
  </si>
  <si>
    <t>Poznámka k položce:
vtokový objekt - vnitřní rozměr 1200/600 mm</t>
  </si>
  <si>
    <t>899103112</t>
  </si>
  <si>
    <t>Osazení poklopů litinových a ocelových včetně rámů pro třídu zatížení B125, C250</t>
  </si>
  <si>
    <t>-912270297</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</si>
  <si>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</si>
  <si>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28661933</t>
  </si>
  <si>
    <t>poklop šachtový litinový dno DN 600 pro třídu zatížení B125</t>
  </si>
  <si>
    <t>-653229271</t>
  </si>
  <si>
    <t>899203112</t>
  </si>
  <si>
    <t>Osazení mříží litinových včetně rámů a košů na bahno pro třídu zatížení B125, C250</t>
  </si>
  <si>
    <t>359983020</t>
  </si>
  <si>
    <t>55242300</t>
  </si>
  <si>
    <t>Mříž plastová s litinovým rámem C250 -M600C - typ B(1r+2m) 1400x785 mm - horská vpusť</t>
  </si>
  <si>
    <t>-1845515243</t>
  </si>
  <si>
    <t>2124895522</t>
  </si>
  <si>
    <t>265782291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</si>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</sst>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21</v>
      </c>
      <c r="AO10" s="28"/>
      <c r="AP10" s="28"/>
      <c r="AQ10" s="30"/>
      <c r="BE10" s="38"/>
      <c r="BS10" s="23" t="s">
        <v>8</v>
      </c>
    </row>
    <row r="11" ht="18.48"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30</v>
      </c>
      <c r="AL11" s="28"/>
      <c r="AM11" s="28"/>
      <c r="AN11" s="34" t="s">
        <v>21</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32</v>
      </c>
      <c r="AO13" s="28"/>
      <c r="AP13" s="28"/>
      <c r="AQ13" s="30"/>
      <c r="BE13" s="38"/>
      <c r="BS13" s="23" t="s">
        <v>8</v>
      </c>
    </row>
    <row r="14">
      <c r="B14" s="27"/>
      <c r="C14" s="28"/>
      <c r="D14" s="28"/>
      <c r="E14" s="41" t="s">
        <v>32</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30</v>
      </c>
      <c r="AL14" s="28"/>
      <c r="AM14" s="28"/>
      <c r="AN14" s="41" t="s">
        <v>32</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21</v>
      </c>
      <c r="AO16" s="28"/>
      <c r="AP16" s="28"/>
      <c r="AQ16" s="30"/>
      <c r="BE16" s="38"/>
      <c r="BS16" s="23" t="s">
        <v>6</v>
      </c>
    </row>
    <row r="17" ht="18.48" customHeight="1">
      <c r="B17" s="27"/>
      <c r="C17" s="28"/>
      <c r="D17" s="28"/>
      <c r="E17" s="34" t="s">
        <v>24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30</v>
      </c>
      <c r="AL17" s="28"/>
      <c r="AM17" s="28"/>
      <c r="AN17" s="34" t="s">
        <v>21</v>
      </c>
      <c r="AO17" s="28"/>
      <c r="AP17" s="28"/>
      <c r="AQ17" s="30"/>
      <c r="BE17" s="38"/>
      <c r="BS17" s="23" t="s">
        <v>34</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35</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36</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37</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38</v>
      </c>
      <c r="M25" s="51"/>
      <c r="N25" s="51"/>
      <c r="O25" s="51"/>
      <c r="P25" s="46"/>
      <c r="Q25" s="46"/>
      <c r="R25" s="46"/>
      <c r="S25" s="46"/>
      <c r="T25" s="46"/>
      <c r="U25" s="46"/>
      <c r="V25" s="46"/>
      <c r="W25" s="51" t="s">
        <v>39</v>
      </c>
      <c r="X25" s="51"/>
      <c r="Y25" s="51"/>
      <c r="Z25" s="51"/>
      <c r="AA25" s="51"/>
      <c r="AB25" s="51"/>
      <c r="AC25" s="51"/>
      <c r="AD25" s="51"/>
      <c r="AE25" s="51"/>
      <c r="AF25" s="46"/>
      <c r="AG25" s="46"/>
      <c r="AH25" s="46"/>
      <c r="AI25" s="46"/>
      <c r="AJ25" s="46"/>
      <c r="AK25" s="51" t="s">
        <v>40</v>
      </c>
      <c r="AL25" s="51"/>
      <c r="AM25" s="51"/>
      <c r="AN25" s="51"/>
      <c r="AO25" s="51"/>
      <c r="AP25" s="46"/>
      <c r="AQ25" s="50"/>
      <c r="BE25" s="38"/>
    </row>
    <row r="26" s="2" customFormat="1" ht="14.4" customHeight="1">
      <c r="B26" s="52"/>
      <c r="C26" s="53"/>
      <c r="D26" s="54" t="s">
        <v>41</v>
      </c>
      <c r="E26" s="53"/>
      <c r="F26" s="54" t="s">
        <v>42</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43</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44</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45</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46</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47</v>
      </c>
      <c r="E32" s="60"/>
      <c r="F32" s="60"/>
      <c r="G32" s="60"/>
      <c r="H32" s="60"/>
      <c r="I32" s="60"/>
      <c r="J32" s="60"/>
      <c r="K32" s="60"/>
      <c r="L32" s="60"/>
      <c r="M32" s="60"/>
      <c r="N32" s="60"/>
      <c r="O32" s="60"/>
      <c r="P32" s="60"/>
      <c r="Q32" s="60"/>
      <c r="R32" s="60"/>
      <c r="S32" s="60"/>
      <c r="T32" s="61" t="s">
        <v>48</v>
      </c>
      <c r="U32" s="60"/>
      <c r="V32" s="60"/>
      <c r="W32" s="60"/>
      <c r="X32" s="62" t="s">
        <v>49</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50</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HOL-II_605_1</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HOLOUBKOV – II/605 PRŮTAH – 1.etapa</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 xml:space="preserve"> </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20. 12. 2017</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SÚSPK a Obec Holoubkov</v>
      </c>
      <c r="M46" s="73"/>
      <c r="N46" s="73"/>
      <c r="O46" s="73"/>
      <c r="P46" s="73"/>
      <c r="Q46" s="73"/>
      <c r="R46" s="73"/>
      <c r="S46" s="73"/>
      <c r="T46" s="73"/>
      <c r="U46" s="73"/>
      <c r="V46" s="73"/>
      <c r="W46" s="73"/>
      <c r="X46" s="73"/>
      <c r="Y46" s="73"/>
      <c r="Z46" s="73"/>
      <c r="AA46" s="73"/>
      <c r="AB46" s="73"/>
      <c r="AC46" s="73"/>
      <c r="AD46" s="73"/>
      <c r="AE46" s="73"/>
      <c r="AF46" s="73"/>
      <c r="AG46" s="73"/>
      <c r="AH46" s="73"/>
      <c r="AI46" s="75" t="s">
        <v>33</v>
      </c>
      <c r="AJ46" s="73"/>
      <c r="AK46" s="73"/>
      <c r="AL46" s="73"/>
      <c r="AM46" s="76" t="str">
        <f>IF(E17="","",E17)</f>
        <v xml:space="preserve"> </v>
      </c>
      <c r="AN46" s="76"/>
      <c r="AO46" s="76"/>
      <c r="AP46" s="76"/>
      <c r="AQ46" s="73"/>
      <c r="AR46" s="71"/>
      <c r="AS46" s="85" t="s">
        <v>51</v>
      </c>
      <c r="AT46" s="86"/>
      <c r="AU46" s="87"/>
      <c r="AV46" s="87"/>
      <c r="AW46" s="87"/>
      <c r="AX46" s="87"/>
      <c r="AY46" s="87"/>
      <c r="AZ46" s="87"/>
      <c r="BA46" s="87"/>
      <c r="BB46" s="87"/>
      <c r="BC46" s="87"/>
      <c r="BD46" s="88"/>
    </row>
    <row r="47" s="1" customFormat="1">
      <c r="B47" s="45"/>
      <c r="C47" s="75" t="s">
        <v>31</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52</v>
      </c>
      <c r="D49" s="96"/>
      <c r="E49" s="96"/>
      <c r="F49" s="96"/>
      <c r="G49" s="96"/>
      <c r="H49" s="97"/>
      <c r="I49" s="98" t="s">
        <v>53</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54</v>
      </c>
      <c r="AH49" s="96"/>
      <c r="AI49" s="96"/>
      <c r="AJ49" s="96"/>
      <c r="AK49" s="96"/>
      <c r="AL49" s="96"/>
      <c r="AM49" s="96"/>
      <c r="AN49" s="98" t="s">
        <v>55</v>
      </c>
      <c r="AO49" s="96"/>
      <c r="AP49" s="96"/>
      <c r="AQ49" s="100" t="s">
        <v>56</v>
      </c>
      <c r="AR49" s="71"/>
      <c r="AS49" s="101" t="s">
        <v>57</v>
      </c>
      <c r="AT49" s="102" t="s">
        <v>58</v>
      </c>
      <c r="AU49" s="102" t="s">
        <v>59</v>
      </c>
      <c r="AV49" s="102" t="s">
        <v>60</v>
      </c>
      <c r="AW49" s="102" t="s">
        <v>61</v>
      </c>
      <c r="AX49" s="102" t="s">
        <v>62</v>
      </c>
      <c r="AY49" s="102" t="s">
        <v>63</v>
      </c>
      <c r="AZ49" s="102" t="s">
        <v>64</v>
      </c>
      <c r="BA49" s="102" t="s">
        <v>65</v>
      </c>
      <c r="BB49" s="102" t="s">
        <v>66</v>
      </c>
      <c r="BC49" s="102" t="s">
        <v>67</v>
      </c>
      <c r="BD49" s="103" t="s">
        <v>68</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69</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ROUND(SUM(AG52:AG58),2)</f>
        <v>0</v>
      </c>
      <c r="AH51" s="109"/>
      <c r="AI51" s="109"/>
      <c r="AJ51" s="109"/>
      <c r="AK51" s="109"/>
      <c r="AL51" s="109"/>
      <c r="AM51" s="109"/>
      <c r="AN51" s="110">
        <f>SUM(AG51,AT51)</f>
        <v>0</v>
      </c>
      <c r="AO51" s="110"/>
      <c r="AP51" s="110"/>
      <c r="AQ51" s="111" t="s">
        <v>21</v>
      </c>
      <c r="AR51" s="82"/>
      <c r="AS51" s="112">
        <f>ROUND(SUM(AS52:AS58),2)</f>
        <v>0</v>
      </c>
      <c r="AT51" s="113">
        <f>ROUND(SUM(AV51:AW51),2)</f>
        <v>0</v>
      </c>
      <c r="AU51" s="114">
        <f>ROUND(SUM(AU52:AU58),5)</f>
        <v>0</v>
      </c>
      <c r="AV51" s="113">
        <f>ROUND(AZ51*L26,2)</f>
        <v>0</v>
      </c>
      <c r="AW51" s="113">
        <f>ROUND(BA51*L27,2)</f>
        <v>0</v>
      </c>
      <c r="AX51" s="113">
        <f>ROUND(BB51*L26,2)</f>
        <v>0</v>
      </c>
      <c r="AY51" s="113">
        <f>ROUND(BC51*L27,2)</f>
        <v>0</v>
      </c>
      <c r="AZ51" s="113">
        <f>ROUND(SUM(AZ52:AZ58),2)</f>
        <v>0</v>
      </c>
      <c r="BA51" s="113">
        <f>ROUND(SUM(BA52:BA58),2)</f>
        <v>0</v>
      </c>
      <c r="BB51" s="113">
        <f>ROUND(SUM(BB52:BB58),2)</f>
        <v>0</v>
      </c>
      <c r="BC51" s="113">
        <f>ROUND(SUM(BC52:BC58),2)</f>
        <v>0</v>
      </c>
      <c r="BD51" s="115">
        <f>ROUND(SUM(BD52:BD58),2)</f>
        <v>0</v>
      </c>
      <c r="BS51" s="116" t="s">
        <v>70</v>
      </c>
      <c r="BT51" s="116" t="s">
        <v>71</v>
      </c>
      <c r="BU51" s="117" t="s">
        <v>72</v>
      </c>
      <c r="BV51" s="116" t="s">
        <v>73</v>
      </c>
      <c r="BW51" s="116" t="s">
        <v>7</v>
      </c>
      <c r="BX51" s="116" t="s">
        <v>74</v>
      </c>
      <c r="CL51" s="116" t="s">
        <v>21</v>
      </c>
    </row>
    <row r="52" s="5" customFormat="1" ht="16.5" customHeight="1">
      <c r="A52" s="118" t="s">
        <v>75</v>
      </c>
      <c r="B52" s="119"/>
      <c r="C52" s="120"/>
      <c r="D52" s="121" t="s">
        <v>71</v>
      </c>
      <c r="E52" s="121"/>
      <c r="F52" s="121"/>
      <c r="G52" s="121"/>
      <c r="H52" s="121"/>
      <c r="I52" s="122"/>
      <c r="J52" s="121" t="s">
        <v>76</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'0 - Vedlejší a ostatní ná...'!J27</f>
        <v>0</v>
      </c>
      <c r="AH52" s="122"/>
      <c r="AI52" s="122"/>
      <c r="AJ52" s="122"/>
      <c r="AK52" s="122"/>
      <c r="AL52" s="122"/>
      <c r="AM52" s="122"/>
      <c r="AN52" s="123">
        <f>SUM(AG52,AT52)</f>
        <v>0</v>
      </c>
      <c r="AO52" s="122"/>
      <c r="AP52" s="122"/>
      <c r="AQ52" s="124" t="s">
        <v>77</v>
      </c>
      <c r="AR52" s="125"/>
      <c r="AS52" s="126">
        <v>0</v>
      </c>
      <c r="AT52" s="127">
        <f>ROUND(SUM(AV52:AW52),2)</f>
        <v>0</v>
      </c>
      <c r="AU52" s="128">
        <f>'0 - Vedlejší a ostatní ná...'!P80</f>
        <v>0</v>
      </c>
      <c r="AV52" s="127">
        <f>'0 - Vedlejší a ostatní ná...'!J30</f>
        <v>0</v>
      </c>
      <c r="AW52" s="127">
        <f>'0 - Vedlejší a ostatní ná...'!J31</f>
        <v>0</v>
      </c>
      <c r="AX52" s="127">
        <f>'0 - Vedlejší a ostatní ná...'!J32</f>
        <v>0</v>
      </c>
      <c r="AY52" s="127">
        <f>'0 - Vedlejší a ostatní ná...'!J33</f>
        <v>0</v>
      </c>
      <c r="AZ52" s="127">
        <f>'0 - Vedlejší a ostatní ná...'!F30</f>
        <v>0</v>
      </c>
      <c r="BA52" s="127">
        <f>'0 - Vedlejší a ostatní ná...'!F31</f>
        <v>0</v>
      </c>
      <c r="BB52" s="127">
        <f>'0 - Vedlejší a ostatní ná...'!F32</f>
        <v>0</v>
      </c>
      <c r="BC52" s="127">
        <f>'0 - Vedlejší a ostatní ná...'!F33</f>
        <v>0</v>
      </c>
      <c r="BD52" s="129">
        <f>'0 - Vedlejší a ostatní ná...'!F34</f>
        <v>0</v>
      </c>
      <c r="BT52" s="130" t="s">
        <v>78</v>
      </c>
      <c r="BV52" s="130" t="s">
        <v>73</v>
      </c>
      <c r="BW52" s="130" t="s">
        <v>79</v>
      </c>
      <c r="BX52" s="130" t="s">
        <v>7</v>
      </c>
      <c r="CL52" s="130" t="s">
        <v>21</v>
      </c>
      <c r="CM52" s="130" t="s">
        <v>80</v>
      </c>
    </row>
    <row r="53" s="5" customFormat="1" ht="31.5" customHeight="1">
      <c r="A53" s="118" t="s">
        <v>75</v>
      </c>
      <c r="B53" s="119"/>
      <c r="C53" s="120"/>
      <c r="D53" s="121" t="s">
        <v>81</v>
      </c>
      <c r="E53" s="121"/>
      <c r="F53" s="121"/>
      <c r="G53" s="121"/>
      <c r="H53" s="121"/>
      <c r="I53" s="122"/>
      <c r="J53" s="121" t="s">
        <v>82</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'9 - Ostatní náklady souvi...'!J27</f>
        <v>0</v>
      </c>
      <c r="AH53" s="122"/>
      <c r="AI53" s="122"/>
      <c r="AJ53" s="122"/>
      <c r="AK53" s="122"/>
      <c r="AL53" s="122"/>
      <c r="AM53" s="122"/>
      <c r="AN53" s="123">
        <f>SUM(AG53,AT53)</f>
        <v>0</v>
      </c>
      <c r="AO53" s="122"/>
      <c r="AP53" s="122"/>
      <c r="AQ53" s="124" t="s">
        <v>77</v>
      </c>
      <c r="AR53" s="125"/>
      <c r="AS53" s="126">
        <v>0</v>
      </c>
      <c r="AT53" s="127">
        <f>ROUND(SUM(AV53:AW53),2)</f>
        <v>0</v>
      </c>
      <c r="AU53" s="128">
        <f>'9 - Ostatní náklady souvi...'!P79</f>
        <v>0</v>
      </c>
      <c r="AV53" s="127">
        <f>'9 - Ostatní náklady souvi...'!J30</f>
        <v>0</v>
      </c>
      <c r="AW53" s="127">
        <f>'9 - Ostatní náklady souvi...'!J31</f>
        <v>0</v>
      </c>
      <c r="AX53" s="127">
        <f>'9 - Ostatní náklady souvi...'!J32</f>
        <v>0</v>
      </c>
      <c r="AY53" s="127">
        <f>'9 - Ostatní náklady souvi...'!J33</f>
        <v>0</v>
      </c>
      <c r="AZ53" s="127">
        <f>'9 - Ostatní náklady souvi...'!F30</f>
        <v>0</v>
      </c>
      <c r="BA53" s="127">
        <f>'9 - Ostatní náklady souvi...'!F31</f>
        <v>0</v>
      </c>
      <c r="BB53" s="127">
        <f>'9 - Ostatní náklady souvi...'!F32</f>
        <v>0</v>
      </c>
      <c r="BC53" s="127">
        <f>'9 - Ostatní náklady souvi...'!F33</f>
        <v>0</v>
      </c>
      <c r="BD53" s="129">
        <f>'9 - Ostatní náklady souvi...'!F34</f>
        <v>0</v>
      </c>
      <c r="BT53" s="130" t="s">
        <v>78</v>
      </c>
      <c r="BV53" s="130" t="s">
        <v>73</v>
      </c>
      <c r="BW53" s="130" t="s">
        <v>83</v>
      </c>
      <c r="BX53" s="130" t="s">
        <v>7</v>
      </c>
      <c r="CL53" s="130" t="s">
        <v>21</v>
      </c>
      <c r="CM53" s="130" t="s">
        <v>80</v>
      </c>
    </row>
    <row r="54" s="5" customFormat="1" ht="16.5" customHeight="1">
      <c r="A54" s="118" t="s">
        <v>75</v>
      </c>
      <c r="B54" s="119"/>
      <c r="C54" s="120"/>
      <c r="D54" s="121" t="s">
        <v>84</v>
      </c>
      <c r="E54" s="121"/>
      <c r="F54" s="121"/>
      <c r="G54" s="121"/>
      <c r="H54" s="121"/>
      <c r="I54" s="122"/>
      <c r="J54" s="121" t="s">
        <v>85</v>
      </c>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3">
        <f>'SO 101 - KOMUNIKACE - sil...'!J27</f>
        <v>0</v>
      </c>
      <c r="AH54" s="122"/>
      <c r="AI54" s="122"/>
      <c r="AJ54" s="122"/>
      <c r="AK54" s="122"/>
      <c r="AL54" s="122"/>
      <c r="AM54" s="122"/>
      <c r="AN54" s="123">
        <f>SUM(AG54,AT54)</f>
        <v>0</v>
      </c>
      <c r="AO54" s="122"/>
      <c r="AP54" s="122"/>
      <c r="AQ54" s="124" t="s">
        <v>77</v>
      </c>
      <c r="AR54" s="125"/>
      <c r="AS54" s="126">
        <v>0</v>
      </c>
      <c r="AT54" s="127">
        <f>ROUND(SUM(AV54:AW54),2)</f>
        <v>0</v>
      </c>
      <c r="AU54" s="128">
        <f>'SO 101 - KOMUNIKACE - sil...'!P86</f>
        <v>0</v>
      </c>
      <c r="AV54" s="127">
        <f>'SO 101 - KOMUNIKACE - sil...'!J30</f>
        <v>0</v>
      </c>
      <c r="AW54" s="127">
        <f>'SO 101 - KOMUNIKACE - sil...'!J31</f>
        <v>0</v>
      </c>
      <c r="AX54" s="127">
        <f>'SO 101 - KOMUNIKACE - sil...'!J32</f>
        <v>0</v>
      </c>
      <c r="AY54" s="127">
        <f>'SO 101 - KOMUNIKACE - sil...'!J33</f>
        <v>0</v>
      </c>
      <c r="AZ54" s="127">
        <f>'SO 101 - KOMUNIKACE - sil...'!F30</f>
        <v>0</v>
      </c>
      <c r="BA54" s="127">
        <f>'SO 101 - KOMUNIKACE - sil...'!F31</f>
        <v>0</v>
      </c>
      <c r="BB54" s="127">
        <f>'SO 101 - KOMUNIKACE - sil...'!F32</f>
        <v>0</v>
      </c>
      <c r="BC54" s="127">
        <f>'SO 101 - KOMUNIKACE - sil...'!F33</f>
        <v>0</v>
      </c>
      <c r="BD54" s="129">
        <f>'SO 101 - KOMUNIKACE - sil...'!F34</f>
        <v>0</v>
      </c>
      <c r="BT54" s="130" t="s">
        <v>78</v>
      </c>
      <c r="BV54" s="130" t="s">
        <v>73</v>
      </c>
      <c r="BW54" s="130" t="s">
        <v>86</v>
      </c>
      <c r="BX54" s="130" t="s">
        <v>7</v>
      </c>
      <c r="CL54" s="130" t="s">
        <v>21</v>
      </c>
      <c r="CM54" s="130" t="s">
        <v>80</v>
      </c>
    </row>
    <row r="55" s="5" customFormat="1" ht="16.5" customHeight="1">
      <c r="A55" s="118" t="s">
        <v>75</v>
      </c>
      <c r="B55" s="119"/>
      <c r="C55" s="120"/>
      <c r="D55" s="121" t="s">
        <v>87</v>
      </c>
      <c r="E55" s="121"/>
      <c r="F55" s="121"/>
      <c r="G55" s="121"/>
      <c r="H55" s="121"/>
      <c r="I55" s="122"/>
      <c r="J55" s="121" t="s">
        <v>88</v>
      </c>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3">
        <f>'SO 102 - Místní komunikac...'!J27</f>
        <v>0</v>
      </c>
      <c r="AH55" s="122"/>
      <c r="AI55" s="122"/>
      <c r="AJ55" s="122"/>
      <c r="AK55" s="122"/>
      <c r="AL55" s="122"/>
      <c r="AM55" s="122"/>
      <c r="AN55" s="123">
        <f>SUM(AG55,AT55)</f>
        <v>0</v>
      </c>
      <c r="AO55" s="122"/>
      <c r="AP55" s="122"/>
      <c r="AQ55" s="124" t="s">
        <v>77</v>
      </c>
      <c r="AR55" s="125"/>
      <c r="AS55" s="126">
        <v>0</v>
      </c>
      <c r="AT55" s="127">
        <f>ROUND(SUM(AV55:AW55),2)</f>
        <v>0</v>
      </c>
      <c r="AU55" s="128">
        <f>'SO 102 - Místní komunikac...'!P86</f>
        <v>0</v>
      </c>
      <c r="AV55" s="127">
        <f>'SO 102 - Místní komunikac...'!J30</f>
        <v>0</v>
      </c>
      <c r="AW55" s="127">
        <f>'SO 102 - Místní komunikac...'!J31</f>
        <v>0</v>
      </c>
      <c r="AX55" s="127">
        <f>'SO 102 - Místní komunikac...'!J32</f>
        <v>0</v>
      </c>
      <c r="AY55" s="127">
        <f>'SO 102 - Místní komunikac...'!J33</f>
        <v>0</v>
      </c>
      <c r="AZ55" s="127">
        <f>'SO 102 - Místní komunikac...'!F30</f>
        <v>0</v>
      </c>
      <c r="BA55" s="127">
        <f>'SO 102 - Místní komunikac...'!F31</f>
        <v>0</v>
      </c>
      <c r="BB55" s="127">
        <f>'SO 102 - Místní komunikac...'!F32</f>
        <v>0</v>
      </c>
      <c r="BC55" s="127">
        <f>'SO 102 - Místní komunikac...'!F33</f>
        <v>0</v>
      </c>
      <c r="BD55" s="129">
        <f>'SO 102 - Místní komunikac...'!F34</f>
        <v>0</v>
      </c>
      <c r="BT55" s="130" t="s">
        <v>78</v>
      </c>
      <c r="BV55" s="130" t="s">
        <v>73</v>
      </c>
      <c r="BW55" s="130" t="s">
        <v>89</v>
      </c>
      <c r="BX55" s="130" t="s">
        <v>7</v>
      </c>
      <c r="CL55" s="130" t="s">
        <v>21</v>
      </c>
      <c r="CM55" s="130" t="s">
        <v>80</v>
      </c>
    </row>
    <row r="56" s="5" customFormat="1" ht="16.5" customHeight="1">
      <c r="A56" s="118" t="s">
        <v>75</v>
      </c>
      <c r="B56" s="119"/>
      <c r="C56" s="120"/>
      <c r="D56" s="121" t="s">
        <v>90</v>
      </c>
      <c r="E56" s="121"/>
      <c r="F56" s="121"/>
      <c r="G56" s="121"/>
      <c r="H56" s="121"/>
      <c r="I56" s="122"/>
      <c r="J56" s="121" t="s">
        <v>91</v>
      </c>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3">
        <f>'SO 201 - Rámový propustek'!J27</f>
        <v>0</v>
      </c>
      <c r="AH56" s="122"/>
      <c r="AI56" s="122"/>
      <c r="AJ56" s="122"/>
      <c r="AK56" s="122"/>
      <c r="AL56" s="122"/>
      <c r="AM56" s="122"/>
      <c r="AN56" s="123">
        <f>SUM(AG56,AT56)</f>
        <v>0</v>
      </c>
      <c r="AO56" s="122"/>
      <c r="AP56" s="122"/>
      <c r="AQ56" s="124" t="s">
        <v>77</v>
      </c>
      <c r="AR56" s="125"/>
      <c r="AS56" s="126">
        <v>0</v>
      </c>
      <c r="AT56" s="127">
        <f>ROUND(SUM(AV56:AW56),2)</f>
        <v>0</v>
      </c>
      <c r="AU56" s="128">
        <f>'SO 201 - Rámový propustek'!P86</f>
        <v>0</v>
      </c>
      <c r="AV56" s="127">
        <f>'SO 201 - Rámový propustek'!J30</f>
        <v>0</v>
      </c>
      <c r="AW56" s="127">
        <f>'SO 201 - Rámový propustek'!J31</f>
        <v>0</v>
      </c>
      <c r="AX56" s="127">
        <f>'SO 201 - Rámový propustek'!J32</f>
        <v>0</v>
      </c>
      <c r="AY56" s="127">
        <f>'SO 201 - Rámový propustek'!J33</f>
        <v>0</v>
      </c>
      <c r="AZ56" s="127">
        <f>'SO 201 - Rámový propustek'!F30</f>
        <v>0</v>
      </c>
      <c r="BA56" s="127">
        <f>'SO 201 - Rámový propustek'!F31</f>
        <v>0</v>
      </c>
      <c r="BB56" s="127">
        <f>'SO 201 - Rámový propustek'!F32</f>
        <v>0</v>
      </c>
      <c r="BC56" s="127">
        <f>'SO 201 - Rámový propustek'!F33</f>
        <v>0</v>
      </c>
      <c r="BD56" s="129">
        <f>'SO 201 - Rámový propustek'!F34</f>
        <v>0</v>
      </c>
      <c r="BT56" s="130" t="s">
        <v>78</v>
      </c>
      <c r="BV56" s="130" t="s">
        <v>73</v>
      </c>
      <c r="BW56" s="130" t="s">
        <v>92</v>
      </c>
      <c r="BX56" s="130" t="s">
        <v>7</v>
      </c>
      <c r="CL56" s="130" t="s">
        <v>21</v>
      </c>
      <c r="CM56" s="130" t="s">
        <v>80</v>
      </c>
    </row>
    <row r="57" s="5" customFormat="1" ht="16.5" customHeight="1">
      <c r="A57" s="118" t="s">
        <v>75</v>
      </c>
      <c r="B57" s="119"/>
      <c r="C57" s="120"/>
      <c r="D57" s="121" t="s">
        <v>93</v>
      </c>
      <c r="E57" s="121"/>
      <c r="F57" s="121"/>
      <c r="G57" s="121"/>
      <c r="H57" s="121"/>
      <c r="I57" s="122"/>
      <c r="J57" s="121" t="s">
        <v>94</v>
      </c>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3">
        <f>'SO 301 - Vodovod'!J27</f>
        <v>0</v>
      </c>
      <c r="AH57" s="122"/>
      <c r="AI57" s="122"/>
      <c r="AJ57" s="122"/>
      <c r="AK57" s="122"/>
      <c r="AL57" s="122"/>
      <c r="AM57" s="122"/>
      <c r="AN57" s="123">
        <f>SUM(AG57,AT57)</f>
        <v>0</v>
      </c>
      <c r="AO57" s="122"/>
      <c r="AP57" s="122"/>
      <c r="AQ57" s="124" t="s">
        <v>77</v>
      </c>
      <c r="AR57" s="125"/>
      <c r="AS57" s="126">
        <v>0</v>
      </c>
      <c r="AT57" s="127">
        <f>ROUND(SUM(AV57:AW57),2)</f>
        <v>0</v>
      </c>
      <c r="AU57" s="128">
        <f>'SO 301 - Vodovod'!P80</f>
        <v>0</v>
      </c>
      <c r="AV57" s="127">
        <f>'SO 301 - Vodovod'!J30</f>
        <v>0</v>
      </c>
      <c r="AW57" s="127">
        <f>'SO 301 - Vodovod'!J31</f>
        <v>0</v>
      </c>
      <c r="AX57" s="127">
        <f>'SO 301 - Vodovod'!J32</f>
        <v>0</v>
      </c>
      <c r="AY57" s="127">
        <f>'SO 301 - Vodovod'!J33</f>
        <v>0</v>
      </c>
      <c r="AZ57" s="127">
        <f>'SO 301 - Vodovod'!F30</f>
        <v>0</v>
      </c>
      <c r="BA57" s="127">
        <f>'SO 301 - Vodovod'!F31</f>
        <v>0</v>
      </c>
      <c r="BB57" s="127">
        <f>'SO 301 - Vodovod'!F32</f>
        <v>0</v>
      </c>
      <c r="BC57" s="127">
        <f>'SO 301 - Vodovod'!F33</f>
        <v>0</v>
      </c>
      <c r="BD57" s="129">
        <f>'SO 301 - Vodovod'!F34</f>
        <v>0</v>
      </c>
      <c r="BT57" s="130" t="s">
        <v>78</v>
      </c>
      <c r="BV57" s="130" t="s">
        <v>73</v>
      </c>
      <c r="BW57" s="130" t="s">
        <v>95</v>
      </c>
      <c r="BX57" s="130" t="s">
        <v>7</v>
      </c>
      <c r="CL57" s="130" t="s">
        <v>21</v>
      </c>
      <c r="CM57" s="130" t="s">
        <v>80</v>
      </c>
    </row>
    <row r="58" s="5" customFormat="1" ht="31.5" customHeight="1">
      <c r="A58" s="118" t="s">
        <v>75</v>
      </c>
      <c r="B58" s="119"/>
      <c r="C58" s="120"/>
      <c r="D58" s="121" t="s">
        <v>96</v>
      </c>
      <c r="E58" s="121"/>
      <c r="F58" s="121"/>
      <c r="G58" s="121"/>
      <c r="H58" s="121"/>
      <c r="I58" s="122"/>
      <c r="J58" s="121" t="s">
        <v>97</v>
      </c>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3">
        <f>'SO 301.1 - Dešťová kanali...'!J27</f>
        <v>0</v>
      </c>
      <c r="AH58" s="122"/>
      <c r="AI58" s="122"/>
      <c r="AJ58" s="122"/>
      <c r="AK58" s="122"/>
      <c r="AL58" s="122"/>
      <c r="AM58" s="122"/>
      <c r="AN58" s="123">
        <f>SUM(AG58,AT58)</f>
        <v>0</v>
      </c>
      <c r="AO58" s="122"/>
      <c r="AP58" s="122"/>
      <c r="AQ58" s="124" t="s">
        <v>77</v>
      </c>
      <c r="AR58" s="125"/>
      <c r="AS58" s="131">
        <v>0</v>
      </c>
      <c r="AT58" s="132">
        <f>ROUND(SUM(AV58:AW58),2)</f>
        <v>0</v>
      </c>
      <c r="AU58" s="133">
        <f>'SO 301.1 - Dešťová kanali...'!P83</f>
        <v>0</v>
      </c>
      <c r="AV58" s="132">
        <f>'SO 301.1 - Dešťová kanali...'!J30</f>
        <v>0</v>
      </c>
      <c r="AW58" s="132">
        <f>'SO 301.1 - Dešťová kanali...'!J31</f>
        <v>0</v>
      </c>
      <c r="AX58" s="132">
        <f>'SO 301.1 - Dešťová kanali...'!J32</f>
        <v>0</v>
      </c>
      <c r="AY58" s="132">
        <f>'SO 301.1 - Dešťová kanali...'!J33</f>
        <v>0</v>
      </c>
      <c r="AZ58" s="132">
        <f>'SO 301.1 - Dešťová kanali...'!F30</f>
        <v>0</v>
      </c>
      <c r="BA58" s="132">
        <f>'SO 301.1 - Dešťová kanali...'!F31</f>
        <v>0</v>
      </c>
      <c r="BB58" s="132">
        <f>'SO 301.1 - Dešťová kanali...'!F32</f>
        <v>0</v>
      </c>
      <c r="BC58" s="132">
        <f>'SO 301.1 - Dešťová kanali...'!F33</f>
        <v>0</v>
      </c>
      <c r="BD58" s="134">
        <f>'SO 301.1 - Dešťová kanali...'!F34</f>
        <v>0</v>
      </c>
      <c r="BT58" s="130" t="s">
        <v>78</v>
      </c>
      <c r="BV58" s="130" t="s">
        <v>73</v>
      </c>
      <c r="BW58" s="130" t="s">
        <v>98</v>
      </c>
      <c r="BX58" s="130" t="s">
        <v>7</v>
      </c>
      <c r="CL58" s="130" t="s">
        <v>21</v>
      </c>
      <c r="CM58" s="130" t="s">
        <v>80</v>
      </c>
    </row>
    <row r="59" s="1" customFormat="1" ht="30" customHeight="1">
      <c r="B59" s="45"/>
      <c r="C59" s="73"/>
      <c r="D59" s="73"/>
      <c r="E59" s="73"/>
      <c r="F59" s="73"/>
      <c r="G59" s="73"/>
      <c r="H59" s="73"/>
      <c r="I59" s="73"/>
      <c r="J59" s="73"/>
      <c r="K59" s="73"/>
      <c r="L59" s="73"/>
      <c r="M59" s="73"/>
      <c r="N59" s="73"/>
      <c r="O59" s="73"/>
      <c r="P59" s="73"/>
      <c r="Q59" s="73"/>
      <c r="R59" s="73"/>
      <c r="S59" s="73"/>
      <c r="T59" s="73"/>
      <c r="U59" s="73"/>
      <c r="V59" s="73"/>
      <c r="W59" s="73"/>
      <c r="X59" s="73"/>
      <c r="Y59" s="73"/>
      <c r="Z59" s="73"/>
      <c r="AA59" s="73"/>
      <c r="AB59" s="73"/>
      <c r="AC59" s="73"/>
      <c r="AD59" s="73"/>
      <c r="AE59" s="73"/>
      <c r="AF59" s="73"/>
      <c r="AG59" s="73"/>
      <c r="AH59" s="73"/>
      <c r="AI59" s="73"/>
      <c r="AJ59" s="73"/>
      <c r="AK59" s="73"/>
      <c r="AL59" s="73"/>
      <c r="AM59" s="73"/>
      <c r="AN59" s="73"/>
      <c r="AO59" s="73"/>
      <c r="AP59" s="73"/>
      <c r="AQ59" s="73"/>
      <c r="AR59" s="71"/>
    </row>
    <row r="60" s="1" customFormat="1" ht="6.96" customHeight="1">
      <c r="B60" s="66"/>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71"/>
    </row>
  </sheetData>
  <sheetProtection sheet="1" formatColumns="0" formatRows="0" objects="1" scenarios="1" spinCount="100000" saltValue="3I7fvwSskioHSdRejv3OP2hShjVpcaeNzJqQORDeLZcT/Ubs4ReuSXdK6oULDcF4C+Cdk39E3MgZLtfS8HMgBQ==" hashValue="Mp2CoXaXrTk+3i5VWITHJ+zYBWn3MW1FBAoRJK/fpaX6d82efMUg4F/meEv1eNS1mryPAg/UgXCdF/a1iOjoZQ==" algorithmName="SHA-512" password="CC35"/>
  <mergeCells count="65">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N57:AP57"/>
    <mergeCell ref="AG57:AM57"/>
    <mergeCell ref="D57:H57"/>
    <mergeCell ref="J57:AF57"/>
    <mergeCell ref="AN58:AP58"/>
    <mergeCell ref="AG58:AM58"/>
    <mergeCell ref="D58:H58"/>
    <mergeCell ref="J58:AF58"/>
    <mergeCell ref="AG51:AM51"/>
    <mergeCell ref="AN51:AP51"/>
    <mergeCell ref="AR2:BE2"/>
  </mergeCells>
  <hyperlinks>
    <hyperlink ref="K1:S1" location="C2" display="1) Rekapitulace stavby"/>
    <hyperlink ref="W1:AI1" location="C51" display="2) Rekapitulace objektů stavby a soupisů prací"/>
    <hyperlink ref="A52" location="'0 - Vedlejší a ostatní ná...'!C2" display="/"/>
    <hyperlink ref="A53" location="'9 - Ostatní náklady souvi...'!C2" display="/"/>
    <hyperlink ref="A54" location="'SO 101 - KOMUNIKACE - sil...'!C2" display="/"/>
    <hyperlink ref="A55" location="'SO 102 - Místní komunikac...'!C2" display="/"/>
    <hyperlink ref="A56" location="'SO 201 - Rámový propustek'!C2" display="/"/>
    <hyperlink ref="A57" location="'SO 301 - Vodovod'!C2" display="/"/>
    <hyperlink ref="A58" location="'SO 301.1 - Dešťová kanali...'!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99</v>
      </c>
      <c r="G1" s="138" t="s">
        <v>100</v>
      </c>
      <c r="H1" s="138"/>
      <c r="I1" s="139"/>
      <c r="J1" s="138" t="s">
        <v>101</v>
      </c>
      <c r="K1" s="137" t="s">
        <v>102</v>
      </c>
      <c r="L1" s="138" t="s">
        <v>103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79</v>
      </c>
    </row>
    <row r="3" ht="6.96" customHeight="1">
      <c r="B3" s="24"/>
      <c r="C3" s="25"/>
      <c r="D3" s="25"/>
      <c r="E3" s="25"/>
      <c r="F3" s="25"/>
      <c r="G3" s="25"/>
      <c r="H3" s="25"/>
      <c r="I3" s="140"/>
      <c r="J3" s="25"/>
      <c r="K3" s="26"/>
      <c r="AT3" s="23" t="s">
        <v>80</v>
      </c>
    </row>
    <row r="4" ht="36.96" customHeight="1">
      <c r="B4" s="27"/>
      <c r="C4" s="28"/>
      <c r="D4" s="29" t="s">
        <v>104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HOLOUBKOV – II/605 PRŮTAH – 1.etapa</v>
      </c>
      <c r="F7" s="39"/>
      <c r="G7" s="39"/>
      <c r="H7" s="39"/>
      <c r="I7" s="141"/>
      <c r="J7" s="28"/>
      <c r="K7" s="30"/>
    </row>
    <row r="8" s="1" customFormat="1">
      <c r="B8" s="45"/>
      <c r="C8" s="46"/>
      <c r="D8" s="39" t="s">
        <v>105</v>
      </c>
      <c r="E8" s="46"/>
      <c r="F8" s="46"/>
      <c r="G8" s="46"/>
      <c r="H8" s="46"/>
      <c r="I8" s="143"/>
      <c r="J8" s="46"/>
      <c r="K8" s="50"/>
    </row>
    <row r="9" s="1" customFormat="1" ht="36.96" customHeight="1">
      <c r="B9" s="45"/>
      <c r="C9" s="46"/>
      <c r="D9" s="46"/>
      <c r="E9" s="144" t="s">
        <v>106</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20. 12. 2017</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tr">
        <f>IF('Rekapitulace stavby'!AN16="","",'Rekapitulace stavby'!AN16)</f>
        <v/>
      </c>
      <c r="K20" s="50"/>
    </row>
    <row r="21" s="1" customFormat="1" ht="18" customHeight="1">
      <c r="B21" s="45"/>
      <c r="C21" s="46"/>
      <c r="D21" s="46"/>
      <c r="E21" s="34" t="str">
        <f>IF('Rekapitulace stavby'!E17="","",'Rekapitulace stavby'!E17)</f>
        <v xml:space="preserve"> </v>
      </c>
      <c r="F21" s="46"/>
      <c r="G21" s="46"/>
      <c r="H21" s="46"/>
      <c r="I21" s="145" t="s">
        <v>30</v>
      </c>
      <c r="J21" s="34" t="str">
        <f>IF('Rekapitulace stavby'!AN17="","",'Rekapitulace stavby'!AN17)</f>
        <v/>
      </c>
      <c r="K21" s="50"/>
    </row>
    <row r="22" s="1" customFormat="1" ht="6.96" customHeight="1">
      <c r="B22" s="45"/>
      <c r="C22" s="46"/>
      <c r="D22" s="46"/>
      <c r="E22" s="46"/>
      <c r="F22" s="46"/>
      <c r="G22" s="46"/>
      <c r="H22" s="46"/>
      <c r="I22" s="143"/>
      <c r="J22" s="46"/>
      <c r="K22" s="50"/>
    </row>
    <row r="23" s="1" customFormat="1" ht="14.4" customHeight="1">
      <c r="B23" s="45"/>
      <c r="C23" s="46"/>
      <c r="D23" s="39" t="s">
        <v>35</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37</v>
      </c>
      <c r="E27" s="46"/>
      <c r="F27" s="46"/>
      <c r="G27" s="46"/>
      <c r="H27" s="46"/>
      <c r="I27" s="143"/>
      <c r="J27" s="154">
        <f>ROUND(J80,2)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39</v>
      </c>
      <c r="G29" s="46"/>
      <c r="H29" s="46"/>
      <c r="I29" s="155" t="s">
        <v>38</v>
      </c>
      <c r="J29" s="51" t="s">
        <v>40</v>
      </c>
      <c r="K29" s="50"/>
    </row>
    <row r="30" s="1" customFormat="1" ht="14.4" customHeight="1">
      <c r="B30" s="45"/>
      <c r="C30" s="46"/>
      <c r="D30" s="54" t="s">
        <v>41</v>
      </c>
      <c r="E30" s="54" t="s">
        <v>42</v>
      </c>
      <c r="F30" s="156">
        <f>ROUND(SUM(BE80:BE96), 2)</f>
        <v>0</v>
      </c>
      <c r="G30" s="46"/>
      <c r="H30" s="46"/>
      <c r="I30" s="157">
        <v>0.20999999999999999</v>
      </c>
      <c r="J30" s="156">
        <f>ROUND(ROUND((SUM(BE80:BE96)), 2)*I30, 2)</f>
        <v>0</v>
      </c>
      <c r="K30" s="50"/>
    </row>
    <row r="31" s="1" customFormat="1" ht="14.4" customHeight="1">
      <c r="B31" s="45"/>
      <c r="C31" s="46"/>
      <c r="D31" s="46"/>
      <c r="E31" s="54" t="s">
        <v>43</v>
      </c>
      <c r="F31" s="156">
        <f>ROUND(SUM(BF80:BF96), 2)</f>
        <v>0</v>
      </c>
      <c r="G31" s="46"/>
      <c r="H31" s="46"/>
      <c r="I31" s="157">
        <v>0.14999999999999999</v>
      </c>
      <c r="J31" s="156">
        <f>ROUND(ROUND((SUM(BF80:BF96)), 2)*I31, 2)</f>
        <v>0</v>
      </c>
      <c r="K31" s="50"/>
    </row>
    <row r="32" hidden="1" s="1" customFormat="1" ht="14.4" customHeight="1">
      <c r="B32" s="45"/>
      <c r="C32" s="46"/>
      <c r="D32" s="46"/>
      <c r="E32" s="54" t="s">
        <v>44</v>
      </c>
      <c r="F32" s="156">
        <f>ROUND(SUM(BG80:BG96), 2)</f>
        <v>0</v>
      </c>
      <c r="G32" s="46"/>
      <c r="H32" s="46"/>
      <c r="I32" s="157">
        <v>0.20999999999999999</v>
      </c>
      <c r="J32" s="156">
        <v>0</v>
      </c>
      <c r="K32" s="50"/>
    </row>
    <row r="33" hidden="1" s="1" customFormat="1" ht="14.4" customHeight="1">
      <c r="B33" s="45"/>
      <c r="C33" s="46"/>
      <c r="D33" s="46"/>
      <c r="E33" s="54" t="s">
        <v>45</v>
      </c>
      <c r="F33" s="156">
        <f>ROUND(SUM(BH80:BH96), 2)</f>
        <v>0</v>
      </c>
      <c r="G33" s="46"/>
      <c r="H33" s="46"/>
      <c r="I33" s="157">
        <v>0.14999999999999999</v>
      </c>
      <c r="J33" s="156">
        <v>0</v>
      </c>
      <c r="K33" s="50"/>
    </row>
    <row r="34" hidden="1" s="1" customFormat="1" ht="14.4" customHeight="1">
      <c r="B34" s="45"/>
      <c r="C34" s="46"/>
      <c r="D34" s="46"/>
      <c r="E34" s="54" t="s">
        <v>46</v>
      </c>
      <c r="F34" s="156">
        <f>ROUND(SUM(BI80:BI96),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47</v>
      </c>
      <c r="E36" s="97"/>
      <c r="F36" s="97"/>
      <c r="G36" s="160" t="s">
        <v>48</v>
      </c>
      <c r="H36" s="161" t="s">
        <v>49</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HOLOUBKOV – II/605 PRŮTAH – 1.etapa</v>
      </c>
      <c r="F45" s="39"/>
      <c r="G45" s="39"/>
      <c r="H45" s="39"/>
      <c r="I45" s="143"/>
      <c r="J45" s="46"/>
      <c r="K45" s="50"/>
    </row>
    <row r="46" s="1" customFormat="1" ht="14.4" customHeight="1">
      <c r="B46" s="45"/>
      <c r="C46" s="39" t="s">
        <v>105</v>
      </c>
      <c r="D46" s="46"/>
      <c r="E46" s="46"/>
      <c r="F46" s="46"/>
      <c r="G46" s="46"/>
      <c r="H46" s="46"/>
      <c r="I46" s="143"/>
      <c r="J46" s="46"/>
      <c r="K46" s="50"/>
    </row>
    <row r="47" s="1" customFormat="1" ht="17.25" customHeight="1">
      <c r="B47" s="45"/>
      <c r="C47" s="46"/>
      <c r="D47" s="46"/>
      <c r="E47" s="144" t="str">
        <f>E9</f>
        <v>0 - Vedlejší a ostatní náklady</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 </v>
      </c>
      <c r="G49" s="46"/>
      <c r="H49" s="46"/>
      <c r="I49" s="145" t="s">
        <v>25</v>
      </c>
      <c r="J49" s="146" t="str">
        <f>IF(J12="","",J12)</f>
        <v>20. 12. 2017</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SÚSPK a Obec Holoubkov</v>
      </c>
      <c r="G51" s="46"/>
      <c r="H51" s="46"/>
      <c r="I51" s="145" t="s">
        <v>33</v>
      </c>
      <c r="J51" s="43" t="str">
        <f>E21</f>
        <v xml:space="preserve"> </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108</v>
      </c>
      <c r="D54" s="158"/>
      <c r="E54" s="158"/>
      <c r="F54" s="158"/>
      <c r="G54" s="158"/>
      <c r="H54" s="158"/>
      <c r="I54" s="172"/>
      <c r="J54" s="173" t="s">
        <v>109</v>
      </c>
      <c r="K54" s="174"/>
    </row>
    <row r="55" s="1" customFormat="1" ht="10.32" customHeight="1">
      <c r="B55" s="45"/>
      <c r="C55" s="46"/>
      <c r="D55" s="46"/>
      <c r="E55" s="46"/>
      <c r="F55" s="46"/>
      <c r="G55" s="46"/>
      <c r="H55" s="46"/>
      <c r="I55" s="143"/>
      <c r="J55" s="46"/>
      <c r="K55" s="50"/>
    </row>
    <row r="56" s="1" customFormat="1" ht="29.28" customHeight="1">
      <c r="B56" s="45"/>
      <c r="C56" s="175" t="s">
        <v>110</v>
      </c>
      <c r="D56" s="46"/>
      <c r="E56" s="46"/>
      <c r="F56" s="46"/>
      <c r="G56" s="46"/>
      <c r="H56" s="46"/>
      <c r="I56" s="143"/>
      <c r="J56" s="154">
        <f>J80</f>
        <v>0</v>
      </c>
      <c r="K56" s="50"/>
      <c r="AU56" s="23" t="s">
        <v>111</v>
      </c>
    </row>
    <row r="57" s="7" customFormat="1" ht="24.96" customHeight="1">
      <c r="B57" s="176"/>
      <c r="C57" s="177"/>
      <c r="D57" s="178" t="s">
        <v>112</v>
      </c>
      <c r="E57" s="179"/>
      <c r="F57" s="179"/>
      <c r="G57" s="179"/>
      <c r="H57" s="179"/>
      <c r="I57" s="180"/>
      <c r="J57" s="181">
        <f>J81</f>
        <v>0</v>
      </c>
      <c r="K57" s="182"/>
    </row>
    <row r="58" s="8" customFormat="1" ht="19.92" customHeight="1">
      <c r="B58" s="183"/>
      <c r="C58" s="184"/>
      <c r="D58" s="185" t="s">
        <v>113</v>
      </c>
      <c r="E58" s="186"/>
      <c r="F58" s="186"/>
      <c r="G58" s="186"/>
      <c r="H58" s="186"/>
      <c r="I58" s="187"/>
      <c r="J58" s="188">
        <f>J82</f>
        <v>0</v>
      </c>
      <c r="K58" s="189"/>
    </row>
    <row r="59" s="8" customFormat="1" ht="19.92" customHeight="1">
      <c r="B59" s="183"/>
      <c r="C59" s="184"/>
      <c r="D59" s="185" t="s">
        <v>114</v>
      </c>
      <c r="E59" s="186"/>
      <c r="F59" s="186"/>
      <c r="G59" s="186"/>
      <c r="H59" s="186"/>
      <c r="I59" s="187"/>
      <c r="J59" s="188">
        <f>J90</f>
        <v>0</v>
      </c>
      <c r="K59" s="189"/>
    </row>
    <row r="60" s="8" customFormat="1" ht="19.92" customHeight="1">
      <c r="B60" s="183"/>
      <c r="C60" s="184"/>
      <c r="D60" s="185" t="s">
        <v>115</v>
      </c>
      <c r="E60" s="186"/>
      <c r="F60" s="186"/>
      <c r="G60" s="186"/>
      <c r="H60" s="186"/>
      <c r="I60" s="187"/>
      <c r="J60" s="188">
        <f>J94</f>
        <v>0</v>
      </c>
      <c r="K60" s="189"/>
    </row>
    <row r="61" s="1" customFormat="1" ht="21.84" customHeight="1">
      <c r="B61" s="45"/>
      <c r="C61" s="46"/>
      <c r="D61" s="46"/>
      <c r="E61" s="46"/>
      <c r="F61" s="46"/>
      <c r="G61" s="46"/>
      <c r="H61" s="46"/>
      <c r="I61" s="143"/>
      <c r="J61" s="46"/>
      <c r="K61" s="50"/>
    </row>
    <row r="62" s="1" customFormat="1" ht="6.96" customHeight="1">
      <c r="B62" s="66"/>
      <c r="C62" s="67"/>
      <c r="D62" s="67"/>
      <c r="E62" s="67"/>
      <c r="F62" s="67"/>
      <c r="G62" s="67"/>
      <c r="H62" s="67"/>
      <c r="I62" s="165"/>
      <c r="J62" s="67"/>
      <c r="K62" s="68"/>
    </row>
    <row r="66" s="1" customFormat="1" ht="6.96" customHeight="1">
      <c r="B66" s="69"/>
      <c r="C66" s="70"/>
      <c r="D66" s="70"/>
      <c r="E66" s="70"/>
      <c r="F66" s="70"/>
      <c r="G66" s="70"/>
      <c r="H66" s="70"/>
      <c r="I66" s="168"/>
      <c r="J66" s="70"/>
      <c r="K66" s="70"/>
      <c r="L66" s="71"/>
    </row>
    <row r="67" s="1" customFormat="1" ht="36.96" customHeight="1">
      <c r="B67" s="45"/>
      <c r="C67" s="72" t="s">
        <v>116</v>
      </c>
      <c r="D67" s="73"/>
      <c r="E67" s="73"/>
      <c r="F67" s="73"/>
      <c r="G67" s="73"/>
      <c r="H67" s="73"/>
      <c r="I67" s="190"/>
      <c r="J67" s="73"/>
      <c r="K67" s="73"/>
      <c r="L67" s="71"/>
    </row>
    <row r="68" s="1" customFormat="1" ht="6.96" customHeight="1">
      <c r="B68" s="45"/>
      <c r="C68" s="73"/>
      <c r="D68" s="73"/>
      <c r="E68" s="73"/>
      <c r="F68" s="73"/>
      <c r="G68" s="73"/>
      <c r="H68" s="73"/>
      <c r="I68" s="190"/>
      <c r="J68" s="73"/>
      <c r="K68" s="73"/>
      <c r="L68" s="71"/>
    </row>
    <row r="69" s="1" customFormat="1" ht="14.4" customHeight="1">
      <c r="B69" s="45"/>
      <c r="C69" s="75" t="s">
        <v>18</v>
      </c>
      <c r="D69" s="73"/>
      <c r="E69" s="73"/>
      <c r="F69" s="73"/>
      <c r="G69" s="73"/>
      <c r="H69" s="73"/>
      <c r="I69" s="190"/>
      <c r="J69" s="73"/>
      <c r="K69" s="73"/>
      <c r="L69" s="71"/>
    </row>
    <row r="70" s="1" customFormat="1" ht="16.5" customHeight="1">
      <c r="B70" s="45"/>
      <c r="C70" s="73"/>
      <c r="D70" s="73"/>
      <c r="E70" s="191" t="str">
        <f>E7</f>
        <v>HOLOUBKOV – II/605 PRŮTAH – 1.etapa</v>
      </c>
      <c r="F70" s="75"/>
      <c r="G70" s="75"/>
      <c r="H70" s="75"/>
      <c r="I70" s="190"/>
      <c r="J70" s="73"/>
      <c r="K70" s="73"/>
      <c r="L70" s="71"/>
    </row>
    <row r="71" s="1" customFormat="1" ht="14.4" customHeight="1">
      <c r="B71" s="45"/>
      <c r="C71" s="75" t="s">
        <v>105</v>
      </c>
      <c r="D71" s="73"/>
      <c r="E71" s="73"/>
      <c r="F71" s="73"/>
      <c r="G71" s="73"/>
      <c r="H71" s="73"/>
      <c r="I71" s="190"/>
      <c r="J71" s="73"/>
      <c r="K71" s="73"/>
      <c r="L71" s="71"/>
    </row>
    <row r="72" s="1" customFormat="1" ht="17.25" customHeight="1">
      <c r="B72" s="45"/>
      <c r="C72" s="73"/>
      <c r="D72" s="73"/>
      <c r="E72" s="81" t="str">
        <f>E9</f>
        <v>0 - Vedlejší a ostatní náklady</v>
      </c>
      <c r="F72" s="73"/>
      <c r="G72" s="73"/>
      <c r="H72" s="73"/>
      <c r="I72" s="190"/>
      <c r="J72" s="73"/>
      <c r="K72" s="73"/>
      <c r="L72" s="71"/>
    </row>
    <row r="73" s="1" customFormat="1" ht="6.96" customHeight="1">
      <c r="B73" s="45"/>
      <c r="C73" s="73"/>
      <c r="D73" s="73"/>
      <c r="E73" s="73"/>
      <c r="F73" s="73"/>
      <c r="G73" s="73"/>
      <c r="H73" s="73"/>
      <c r="I73" s="190"/>
      <c r="J73" s="73"/>
      <c r="K73" s="73"/>
      <c r="L73" s="71"/>
    </row>
    <row r="74" s="1" customFormat="1" ht="18" customHeight="1">
      <c r="B74" s="45"/>
      <c r="C74" s="75" t="s">
        <v>23</v>
      </c>
      <c r="D74" s="73"/>
      <c r="E74" s="73"/>
      <c r="F74" s="192" t="str">
        <f>F12</f>
        <v xml:space="preserve"> </v>
      </c>
      <c r="G74" s="73"/>
      <c r="H74" s="73"/>
      <c r="I74" s="193" t="s">
        <v>25</v>
      </c>
      <c r="J74" s="84" t="str">
        <f>IF(J12="","",J12)</f>
        <v>20. 12. 2017</v>
      </c>
      <c r="K74" s="73"/>
      <c r="L74" s="71"/>
    </row>
    <row r="75" s="1" customFormat="1" ht="6.96" customHeight="1">
      <c r="B75" s="45"/>
      <c r="C75" s="73"/>
      <c r="D75" s="73"/>
      <c r="E75" s="73"/>
      <c r="F75" s="73"/>
      <c r="G75" s="73"/>
      <c r="H75" s="73"/>
      <c r="I75" s="190"/>
      <c r="J75" s="73"/>
      <c r="K75" s="73"/>
      <c r="L75" s="71"/>
    </row>
    <row r="76" s="1" customFormat="1">
      <c r="B76" s="45"/>
      <c r="C76" s="75" t="s">
        <v>27</v>
      </c>
      <c r="D76" s="73"/>
      <c r="E76" s="73"/>
      <c r="F76" s="192" t="str">
        <f>E15</f>
        <v>SÚSPK a Obec Holoubkov</v>
      </c>
      <c r="G76" s="73"/>
      <c r="H76" s="73"/>
      <c r="I76" s="193" t="s">
        <v>33</v>
      </c>
      <c r="J76" s="192" t="str">
        <f>E21</f>
        <v xml:space="preserve"> </v>
      </c>
      <c r="K76" s="73"/>
      <c r="L76" s="71"/>
    </row>
    <row r="77" s="1" customFormat="1" ht="14.4" customHeight="1">
      <c r="B77" s="45"/>
      <c r="C77" s="75" t="s">
        <v>31</v>
      </c>
      <c r="D77" s="73"/>
      <c r="E77" s="73"/>
      <c r="F77" s="192" t="str">
        <f>IF(E18="","",E18)</f>
        <v/>
      </c>
      <c r="G77" s="73"/>
      <c r="H77" s="73"/>
      <c r="I77" s="190"/>
      <c r="J77" s="73"/>
      <c r="K77" s="73"/>
      <c r="L77" s="71"/>
    </row>
    <row r="78" s="1" customFormat="1" ht="10.32" customHeight="1">
      <c r="B78" s="45"/>
      <c r="C78" s="73"/>
      <c r="D78" s="73"/>
      <c r="E78" s="73"/>
      <c r="F78" s="73"/>
      <c r="G78" s="73"/>
      <c r="H78" s="73"/>
      <c r="I78" s="190"/>
      <c r="J78" s="73"/>
      <c r="K78" s="73"/>
      <c r="L78" s="71"/>
    </row>
    <row r="79" s="9" customFormat="1" ht="29.28" customHeight="1">
      <c r="B79" s="194"/>
      <c r="C79" s="195" t="s">
        <v>117</v>
      </c>
      <c r="D79" s="196" t="s">
        <v>56</v>
      </c>
      <c r="E79" s="196" t="s">
        <v>52</v>
      </c>
      <c r="F79" s="196" t="s">
        <v>118</v>
      </c>
      <c r="G79" s="196" t="s">
        <v>119</v>
      </c>
      <c r="H79" s="196" t="s">
        <v>120</v>
      </c>
      <c r="I79" s="197" t="s">
        <v>121</v>
      </c>
      <c r="J79" s="196" t="s">
        <v>109</v>
      </c>
      <c r="K79" s="198" t="s">
        <v>122</v>
      </c>
      <c r="L79" s="199"/>
      <c r="M79" s="101" t="s">
        <v>123</v>
      </c>
      <c r="N79" s="102" t="s">
        <v>41</v>
      </c>
      <c r="O79" s="102" t="s">
        <v>124</v>
      </c>
      <c r="P79" s="102" t="s">
        <v>125</v>
      </c>
      <c r="Q79" s="102" t="s">
        <v>126</v>
      </c>
      <c r="R79" s="102" t="s">
        <v>127</v>
      </c>
      <c r="S79" s="102" t="s">
        <v>128</v>
      </c>
      <c r="T79" s="103" t="s">
        <v>129</v>
      </c>
    </row>
    <row r="80" s="1" customFormat="1" ht="29.28" customHeight="1">
      <c r="B80" s="45"/>
      <c r="C80" s="107" t="s">
        <v>110</v>
      </c>
      <c r="D80" s="73"/>
      <c r="E80" s="73"/>
      <c r="F80" s="73"/>
      <c r="G80" s="73"/>
      <c r="H80" s="73"/>
      <c r="I80" s="190"/>
      <c r="J80" s="200">
        <f>BK80</f>
        <v>0</v>
      </c>
      <c r="K80" s="73"/>
      <c r="L80" s="71"/>
      <c r="M80" s="104"/>
      <c r="N80" s="105"/>
      <c r="O80" s="105"/>
      <c r="P80" s="201">
        <f>P81</f>
        <v>0</v>
      </c>
      <c r="Q80" s="105"/>
      <c r="R80" s="201">
        <f>R81</f>
        <v>0</v>
      </c>
      <c r="S80" s="105"/>
      <c r="T80" s="202">
        <f>T81</f>
        <v>0</v>
      </c>
      <c r="AT80" s="23" t="s">
        <v>70</v>
      </c>
      <c r="AU80" s="23" t="s">
        <v>111</v>
      </c>
      <c r="BK80" s="203">
        <f>BK81</f>
        <v>0</v>
      </c>
    </row>
    <row r="81" s="10" customFormat="1" ht="37.44" customHeight="1">
      <c r="B81" s="204"/>
      <c r="C81" s="205"/>
      <c r="D81" s="206" t="s">
        <v>70</v>
      </c>
      <c r="E81" s="207" t="s">
        <v>130</v>
      </c>
      <c r="F81" s="207" t="s">
        <v>131</v>
      </c>
      <c r="G81" s="205"/>
      <c r="H81" s="205"/>
      <c r="I81" s="208"/>
      <c r="J81" s="209">
        <f>BK81</f>
        <v>0</v>
      </c>
      <c r="K81" s="205"/>
      <c r="L81" s="210"/>
      <c r="M81" s="211"/>
      <c r="N81" s="212"/>
      <c r="O81" s="212"/>
      <c r="P81" s="213">
        <f>P82+P90+P94</f>
        <v>0</v>
      </c>
      <c r="Q81" s="212"/>
      <c r="R81" s="213">
        <f>R82+R90+R94</f>
        <v>0</v>
      </c>
      <c r="S81" s="212"/>
      <c r="T81" s="214">
        <f>T82+T90+T94</f>
        <v>0</v>
      </c>
      <c r="AR81" s="215" t="s">
        <v>132</v>
      </c>
      <c r="AT81" s="216" t="s">
        <v>70</v>
      </c>
      <c r="AU81" s="216" t="s">
        <v>71</v>
      </c>
      <c r="AY81" s="215" t="s">
        <v>133</v>
      </c>
      <c r="BK81" s="217">
        <f>BK82+BK90+BK94</f>
        <v>0</v>
      </c>
    </row>
    <row r="82" s="10" customFormat="1" ht="19.92" customHeight="1">
      <c r="B82" s="204"/>
      <c r="C82" s="205"/>
      <c r="D82" s="206" t="s">
        <v>70</v>
      </c>
      <c r="E82" s="218" t="s">
        <v>71</v>
      </c>
      <c r="F82" s="218" t="s">
        <v>131</v>
      </c>
      <c r="G82" s="205"/>
      <c r="H82" s="205"/>
      <c r="I82" s="208"/>
      <c r="J82" s="219">
        <f>BK82</f>
        <v>0</v>
      </c>
      <c r="K82" s="205"/>
      <c r="L82" s="210"/>
      <c r="M82" s="211"/>
      <c r="N82" s="212"/>
      <c r="O82" s="212"/>
      <c r="P82" s="213">
        <f>SUM(P83:P89)</f>
        <v>0</v>
      </c>
      <c r="Q82" s="212"/>
      <c r="R82" s="213">
        <f>SUM(R83:R89)</f>
        <v>0</v>
      </c>
      <c r="S82" s="212"/>
      <c r="T82" s="214">
        <f>SUM(T83:T89)</f>
        <v>0</v>
      </c>
      <c r="AR82" s="215" t="s">
        <v>132</v>
      </c>
      <c r="AT82" s="216" t="s">
        <v>70</v>
      </c>
      <c r="AU82" s="216" t="s">
        <v>78</v>
      </c>
      <c r="AY82" s="215" t="s">
        <v>133</v>
      </c>
      <c r="BK82" s="217">
        <f>SUM(BK83:BK89)</f>
        <v>0</v>
      </c>
    </row>
    <row r="83" s="1" customFormat="1" ht="25.5" customHeight="1">
      <c r="B83" s="45"/>
      <c r="C83" s="220" t="s">
        <v>78</v>
      </c>
      <c r="D83" s="220" t="s">
        <v>134</v>
      </c>
      <c r="E83" s="221" t="s">
        <v>135</v>
      </c>
      <c r="F83" s="222" t="s">
        <v>136</v>
      </c>
      <c r="G83" s="223" t="s">
        <v>137</v>
      </c>
      <c r="H83" s="224">
        <v>1</v>
      </c>
      <c r="I83" s="225"/>
      <c r="J83" s="226">
        <f>ROUND(I83*H83,2)</f>
        <v>0</v>
      </c>
      <c r="K83" s="222" t="s">
        <v>138</v>
      </c>
      <c r="L83" s="71"/>
      <c r="M83" s="227" t="s">
        <v>21</v>
      </c>
      <c r="N83" s="228" t="s">
        <v>42</v>
      </c>
      <c r="O83" s="46"/>
      <c r="P83" s="229">
        <f>O83*H83</f>
        <v>0</v>
      </c>
      <c r="Q83" s="229">
        <v>0</v>
      </c>
      <c r="R83" s="229">
        <f>Q83*H83</f>
        <v>0</v>
      </c>
      <c r="S83" s="229">
        <v>0</v>
      </c>
      <c r="T83" s="230">
        <f>S83*H83</f>
        <v>0</v>
      </c>
      <c r="AR83" s="23" t="s">
        <v>139</v>
      </c>
      <c r="AT83" s="23" t="s">
        <v>134</v>
      </c>
      <c r="AU83" s="23" t="s">
        <v>80</v>
      </c>
      <c r="AY83" s="23" t="s">
        <v>133</v>
      </c>
      <c r="BE83" s="231">
        <f>IF(N83="základní",J83,0)</f>
        <v>0</v>
      </c>
      <c r="BF83" s="231">
        <f>IF(N83="snížená",J83,0)</f>
        <v>0</v>
      </c>
      <c r="BG83" s="231">
        <f>IF(N83="zákl. přenesená",J83,0)</f>
        <v>0</v>
      </c>
      <c r="BH83" s="231">
        <f>IF(N83="sníž. přenesená",J83,0)</f>
        <v>0</v>
      </c>
      <c r="BI83" s="231">
        <f>IF(N83="nulová",J83,0)</f>
        <v>0</v>
      </c>
      <c r="BJ83" s="23" t="s">
        <v>78</v>
      </c>
      <c r="BK83" s="231">
        <f>ROUND(I83*H83,2)</f>
        <v>0</v>
      </c>
      <c r="BL83" s="23" t="s">
        <v>139</v>
      </c>
      <c r="BM83" s="23" t="s">
        <v>140</v>
      </c>
    </row>
    <row r="84" s="1" customFormat="1">
      <c r="B84" s="45"/>
      <c r="C84" s="73"/>
      <c r="D84" s="232" t="s">
        <v>141</v>
      </c>
      <c r="E84" s="73"/>
      <c r="F84" s="233" t="s">
        <v>142</v>
      </c>
      <c r="G84" s="73"/>
      <c r="H84" s="73"/>
      <c r="I84" s="190"/>
      <c r="J84" s="73"/>
      <c r="K84" s="73"/>
      <c r="L84" s="71"/>
      <c r="M84" s="234"/>
      <c r="N84" s="46"/>
      <c r="O84" s="46"/>
      <c r="P84" s="46"/>
      <c r="Q84" s="46"/>
      <c r="R84" s="46"/>
      <c r="S84" s="46"/>
      <c r="T84" s="94"/>
      <c r="AT84" s="23" t="s">
        <v>141</v>
      </c>
      <c r="AU84" s="23" t="s">
        <v>80</v>
      </c>
    </row>
    <row r="85" s="1" customFormat="1" ht="16.5" customHeight="1">
      <c r="B85" s="45"/>
      <c r="C85" s="220" t="s">
        <v>80</v>
      </c>
      <c r="D85" s="220" t="s">
        <v>134</v>
      </c>
      <c r="E85" s="221" t="s">
        <v>143</v>
      </c>
      <c r="F85" s="222" t="s">
        <v>144</v>
      </c>
      <c r="G85" s="223" t="s">
        <v>137</v>
      </c>
      <c r="H85" s="224">
        <v>15</v>
      </c>
      <c r="I85" s="225"/>
      <c r="J85" s="226">
        <f>ROUND(I85*H85,2)</f>
        <v>0</v>
      </c>
      <c r="K85" s="222" t="s">
        <v>138</v>
      </c>
      <c r="L85" s="71"/>
      <c r="M85" s="227" t="s">
        <v>21</v>
      </c>
      <c r="N85" s="228" t="s">
        <v>42</v>
      </c>
      <c r="O85" s="46"/>
      <c r="P85" s="229">
        <f>O85*H85</f>
        <v>0</v>
      </c>
      <c r="Q85" s="229">
        <v>0</v>
      </c>
      <c r="R85" s="229">
        <f>Q85*H85</f>
        <v>0</v>
      </c>
      <c r="S85" s="229">
        <v>0</v>
      </c>
      <c r="T85" s="230">
        <f>S85*H85</f>
        <v>0</v>
      </c>
      <c r="AR85" s="23" t="s">
        <v>139</v>
      </c>
      <c r="AT85" s="23" t="s">
        <v>134</v>
      </c>
      <c r="AU85" s="23" t="s">
        <v>80</v>
      </c>
      <c r="AY85" s="23" t="s">
        <v>133</v>
      </c>
      <c r="BE85" s="231">
        <f>IF(N85="základní",J85,0)</f>
        <v>0</v>
      </c>
      <c r="BF85" s="231">
        <f>IF(N85="snížená",J85,0)</f>
        <v>0</v>
      </c>
      <c r="BG85" s="231">
        <f>IF(N85="zákl. přenesená",J85,0)</f>
        <v>0</v>
      </c>
      <c r="BH85" s="231">
        <f>IF(N85="sníž. přenesená",J85,0)</f>
        <v>0</v>
      </c>
      <c r="BI85" s="231">
        <f>IF(N85="nulová",J85,0)</f>
        <v>0</v>
      </c>
      <c r="BJ85" s="23" t="s">
        <v>78</v>
      </c>
      <c r="BK85" s="231">
        <f>ROUND(I85*H85,2)</f>
        <v>0</v>
      </c>
      <c r="BL85" s="23" t="s">
        <v>139</v>
      </c>
      <c r="BM85" s="23" t="s">
        <v>145</v>
      </c>
    </row>
    <row r="86" s="1" customFormat="1">
      <c r="B86" s="45"/>
      <c r="C86" s="73"/>
      <c r="D86" s="232" t="s">
        <v>141</v>
      </c>
      <c r="E86" s="73"/>
      <c r="F86" s="233" t="s">
        <v>146</v>
      </c>
      <c r="G86" s="73"/>
      <c r="H86" s="73"/>
      <c r="I86" s="190"/>
      <c r="J86" s="73"/>
      <c r="K86" s="73"/>
      <c r="L86" s="71"/>
      <c r="M86" s="234"/>
      <c r="N86" s="46"/>
      <c r="O86" s="46"/>
      <c r="P86" s="46"/>
      <c r="Q86" s="46"/>
      <c r="R86" s="46"/>
      <c r="S86" s="46"/>
      <c r="T86" s="94"/>
      <c r="AT86" s="23" t="s">
        <v>141</v>
      </c>
      <c r="AU86" s="23" t="s">
        <v>80</v>
      </c>
    </row>
    <row r="87" s="1" customFormat="1" ht="25.5" customHeight="1">
      <c r="B87" s="45"/>
      <c r="C87" s="220" t="s">
        <v>147</v>
      </c>
      <c r="D87" s="220" t="s">
        <v>134</v>
      </c>
      <c r="E87" s="221" t="s">
        <v>148</v>
      </c>
      <c r="F87" s="222" t="s">
        <v>149</v>
      </c>
      <c r="G87" s="223" t="s">
        <v>137</v>
      </c>
      <c r="H87" s="224">
        <v>1</v>
      </c>
      <c r="I87" s="225"/>
      <c r="J87" s="226">
        <f>ROUND(I87*H87,2)</f>
        <v>0</v>
      </c>
      <c r="K87" s="222" t="s">
        <v>138</v>
      </c>
      <c r="L87" s="71"/>
      <c r="M87" s="227" t="s">
        <v>21</v>
      </c>
      <c r="N87" s="228" t="s">
        <v>42</v>
      </c>
      <c r="O87" s="46"/>
      <c r="P87" s="229">
        <f>O87*H87</f>
        <v>0</v>
      </c>
      <c r="Q87" s="229">
        <v>0</v>
      </c>
      <c r="R87" s="229">
        <f>Q87*H87</f>
        <v>0</v>
      </c>
      <c r="S87" s="229">
        <v>0</v>
      </c>
      <c r="T87" s="230">
        <f>S87*H87</f>
        <v>0</v>
      </c>
      <c r="AR87" s="23" t="s">
        <v>150</v>
      </c>
      <c r="AT87" s="23" t="s">
        <v>134</v>
      </c>
      <c r="AU87" s="23" t="s">
        <v>80</v>
      </c>
      <c r="AY87" s="23" t="s">
        <v>133</v>
      </c>
      <c r="BE87" s="231">
        <f>IF(N87="základní",J87,0)</f>
        <v>0</v>
      </c>
      <c r="BF87" s="231">
        <f>IF(N87="snížená",J87,0)</f>
        <v>0</v>
      </c>
      <c r="BG87" s="231">
        <f>IF(N87="zákl. přenesená",J87,0)</f>
        <v>0</v>
      </c>
      <c r="BH87" s="231">
        <f>IF(N87="sníž. přenesená",J87,0)</f>
        <v>0</v>
      </c>
      <c r="BI87" s="231">
        <f>IF(N87="nulová",J87,0)</f>
        <v>0</v>
      </c>
      <c r="BJ87" s="23" t="s">
        <v>78</v>
      </c>
      <c r="BK87" s="231">
        <f>ROUND(I87*H87,2)</f>
        <v>0</v>
      </c>
      <c r="BL87" s="23" t="s">
        <v>150</v>
      </c>
      <c r="BM87" s="23" t="s">
        <v>151</v>
      </c>
    </row>
    <row r="88" s="1" customFormat="1">
      <c r="B88" s="45"/>
      <c r="C88" s="73"/>
      <c r="D88" s="232" t="s">
        <v>141</v>
      </c>
      <c r="E88" s="73"/>
      <c r="F88" s="233" t="s">
        <v>152</v>
      </c>
      <c r="G88" s="73"/>
      <c r="H88" s="73"/>
      <c r="I88" s="190"/>
      <c r="J88" s="73"/>
      <c r="K88" s="73"/>
      <c r="L88" s="71"/>
      <c r="M88" s="234"/>
      <c r="N88" s="46"/>
      <c r="O88" s="46"/>
      <c r="P88" s="46"/>
      <c r="Q88" s="46"/>
      <c r="R88" s="46"/>
      <c r="S88" s="46"/>
      <c r="T88" s="94"/>
      <c r="AT88" s="23" t="s">
        <v>141</v>
      </c>
      <c r="AU88" s="23" t="s">
        <v>80</v>
      </c>
    </row>
    <row r="89" s="1" customFormat="1" ht="38.25" customHeight="1">
      <c r="B89" s="45"/>
      <c r="C89" s="220" t="s">
        <v>153</v>
      </c>
      <c r="D89" s="220" t="s">
        <v>134</v>
      </c>
      <c r="E89" s="221" t="s">
        <v>154</v>
      </c>
      <c r="F89" s="222" t="s">
        <v>155</v>
      </c>
      <c r="G89" s="223" t="s">
        <v>156</v>
      </c>
      <c r="H89" s="224">
        <v>30000</v>
      </c>
      <c r="I89" s="225"/>
      <c r="J89" s="226">
        <f>ROUND(I89*H89,2)</f>
        <v>0</v>
      </c>
      <c r="K89" s="222" t="s">
        <v>21</v>
      </c>
      <c r="L89" s="71"/>
      <c r="M89" s="227" t="s">
        <v>21</v>
      </c>
      <c r="N89" s="228" t="s">
        <v>42</v>
      </c>
      <c r="O89" s="46"/>
      <c r="P89" s="229">
        <f>O89*H89</f>
        <v>0</v>
      </c>
      <c r="Q89" s="229">
        <v>0</v>
      </c>
      <c r="R89" s="229">
        <f>Q89*H89</f>
        <v>0</v>
      </c>
      <c r="S89" s="229">
        <v>0</v>
      </c>
      <c r="T89" s="230">
        <f>S89*H89</f>
        <v>0</v>
      </c>
      <c r="AR89" s="23" t="s">
        <v>139</v>
      </c>
      <c r="AT89" s="23" t="s">
        <v>134</v>
      </c>
      <c r="AU89" s="23" t="s">
        <v>80</v>
      </c>
      <c r="AY89" s="23" t="s">
        <v>133</v>
      </c>
      <c r="BE89" s="231">
        <f>IF(N89="základní",J89,0)</f>
        <v>0</v>
      </c>
      <c r="BF89" s="231">
        <f>IF(N89="snížená",J89,0)</f>
        <v>0</v>
      </c>
      <c r="BG89" s="231">
        <f>IF(N89="zákl. přenesená",J89,0)</f>
        <v>0</v>
      </c>
      <c r="BH89" s="231">
        <f>IF(N89="sníž. přenesená",J89,0)</f>
        <v>0</v>
      </c>
      <c r="BI89" s="231">
        <f>IF(N89="nulová",J89,0)</f>
        <v>0</v>
      </c>
      <c r="BJ89" s="23" t="s">
        <v>78</v>
      </c>
      <c r="BK89" s="231">
        <f>ROUND(I89*H89,2)</f>
        <v>0</v>
      </c>
      <c r="BL89" s="23" t="s">
        <v>139</v>
      </c>
      <c r="BM89" s="23" t="s">
        <v>157</v>
      </c>
    </row>
    <row r="90" s="10" customFormat="1" ht="29.88" customHeight="1">
      <c r="B90" s="204"/>
      <c r="C90" s="205"/>
      <c r="D90" s="206" t="s">
        <v>70</v>
      </c>
      <c r="E90" s="218" t="s">
        <v>158</v>
      </c>
      <c r="F90" s="218" t="s">
        <v>159</v>
      </c>
      <c r="G90" s="205"/>
      <c r="H90" s="205"/>
      <c r="I90" s="208"/>
      <c r="J90" s="219">
        <f>BK90</f>
        <v>0</v>
      </c>
      <c r="K90" s="205"/>
      <c r="L90" s="210"/>
      <c r="M90" s="211"/>
      <c r="N90" s="212"/>
      <c r="O90" s="212"/>
      <c r="P90" s="213">
        <f>SUM(P91:P93)</f>
        <v>0</v>
      </c>
      <c r="Q90" s="212"/>
      <c r="R90" s="213">
        <f>SUM(R91:R93)</f>
        <v>0</v>
      </c>
      <c r="S90" s="212"/>
      <c r="T90" s="214">
        <f>SUM(T91:T93)</f>
        <v>0</v>
      </c>
      <c r="AR90" s="215" t="s">
        <v>132</v>
      </c>
      <c r="AT90" s="216" t="s">
        <v>70</v>
      </c>
      <c r="AU90" s="216" t="s">
        <v>78</v>
      </c>
      <c r="AY90" s="215" t="s">
        <v>133</v>
      </c>
      <c r="BK90" s="217">
        <f>SUM(BK91:BK93)</f>
        <v>0</v>
      </c>
    </row>
    <row r="91" s="1" customFormat="1" ht="16.5" customHeight="1">
      <c r="B91" s="45"/>
      <c r="C91" s="220" t="s">
        <v>132</v>
      </c>
      <c r="D91" s="220" t="s">
        <v>134</v>
      </c>
      <c r="E91" s="221" t="s">
        <v>160</v>
      </c>
      <c r="F91" s="222" t="s">
        <v>161</v>
      </c>
      <c r="G91" s="223" t="s">
        <v>156</v>
      </c>
      <c r="H91" s="224">
        <v>1</v>
      </c>
      <c r="I91" s="225"/>
      <c r="J91" s="226">
        <f>ROUND(I91*H91,2)</f>
        <v>0</v>
      </c>
      <c r="K91" s="222" t="s">
        <v>162</v>
      </c>
      <c r="L91" s="71"/>
      <c r="M91" s="227" t="s">
        <v>21</v>
      </c>
      <c r="N91" s="228" t="s">
        <v>42</v>
      </c>
      <c r="O91" s="46"/>
      <c r="P91" s="229">
        <f>O91*H91</f>
        <v>0</v>
      </c>
      <c r="Q91" s="229">
        <v>0</v>
      </c>
      <c r="R91" s="229">
        <f>Q91*H91</f>
        <v>0</v>
      </c>
      <c r="S91" s="229">
        <v>0</v>
      </c>
      <c r="T91" s="230">
        <f>S91*H91</f>
        <v>0</v>
      </c>
      <c r="AR91" s="23" t="s">
        <v>139</v>
      </c>
      <c r="AT91" s="23" t="s">
        <v>134</v>
      </c>
      <c r="AU91" s="23" t="s">
        <v>80</v>
      </c>
      <c r="AY91" s="23" t="s">
        <v>133</v>
      </c>
      <c r="BE91" s="231">
        <f>IF(N91="základní",J91,0)</f>
        <v>0</v>
      </c>
      <c r="BF91" s="231">
        <f>IF(N91="snížená",J91,0)</f>
        <v>0</v>
      </c>
      <c r="BG91" s="231">
        <f>IF(N91="zákl. přenesená",J91,0)</f>
        <v>0</v>
      </c>
      <c r="BH91" s="231">
        <f>IF(N91="sníž. přenesená",J91,0)</f>
        <v>0</v>
      </c>
      <c r="BI91" s="231">
        <f>IF(N91="nulová",J91,0)</f>
        <v>0</v>
      </c>
      <c r="BJ91" s="23" t="s">
        <v>78</v>
      </c>
      <c r="BK91" s="231">
        <f>ROUND(I91*H91,2)</f>
        <v>0</v>
      </c>
      <c r="BL91" s="23" t="s">
        <v>139</v>
      </c>
      <c r="BM91" s="23" t="s">
        <v>163</v>
      </c>
    </row>
    <row r="92" s="1" customFormat="1" ht="16.5" customHeight="1">
      <c r="B92" s="45"/>
      <c r="C92" s="220" t="s">
        <v>164</v>
      </c>
      <c r="D92" s="220" t="s">
        <v>134</v>
      </c>
      <c r="E92" s="221" t="s">
        <v>165</v>
      </c>
      <c r="F92" s="222" t="s">
        <v>166</v>
      </c>
      <c r="G92" s="223" t="s">
        <v>156</v>
      </c>
      <c r="H92" s="224">
        <v>1</v>
      </c>
      <c r="I92" s="225"/>
      <c r="J92" s="226">
        <f>ROUND(I92*H92,2)</f>
        <v>0</v>
      </c>
      <c r="K92" s="222" t="s">
        <v>162</v>
      </c>
      <c r="L92" s="71"/>
      <c r="M92" s="227" t="s">
        <v>21</v>
      </c>
      <c r="N92" s="228" t="s">
        <v>42</v>
      </c>
      <c r="O92" s="46"/>
      <c r="P92" s="229">
        <f>O92*H92</f>
        <v>0</v>
      </c>
      <c r="Q92" s="229">
        <v>0</v>
      </c>
      <c r="R92" s="229">
        <f>Q92*H92</f>
        <v>0</v>
      </c>
      <c r="S92" s="229">
        <v>0</v>
      </c>
      <c r="T92" s="230">
        <f>S92*H92</f>
        <v>0</v>
      </c>
      <c r="AR92" s="23" t="s">
        <v>139</v>
      </c>
      <c r="AT92" s="23" t="s">
        <v>134</v>
      </c>
      <c r="AU92" s="23" t="s">
        <v>80</v>
      </c>
      <c r="AY92" s="23" t="s">
        <v>133</v>
      </c>
      <c r="BE92" s="231">
        <f>IF(N92="základní",J92,0)</f>
        <v>0</v>
      </c>
      <c r="BF92" s="231">
        <f>IF(N92="snížená",J92,0)</f>
        <v>0</v>
      </c>
      <c r="BG92" s="231">
        <f>IF(N92="zákl. přenesená",J92,0)</f>
        <v>0</v>
      </c>
      <c r="BH92" s="231">
        <f>IF(N92="sníž. přenesená",J92,0)</f>
        <v>0</v>
      </c>
      <c r="BI92" s="231">
        <f>IF(N92="nulová",J92,0)</f>
        <v>0</v>
      </c>
      <c r="BJ92" s="23" t="s">
        <v>78</v>
      </c>
      <c r="BK92" s="231">
        <f>ROUND(I92*H92,2)</f>
        <v>0</v>
      </c>
      <c r="BL92" s="23" t="s">
        <v>139</v>
      </c>
      <c r="BM92" s="23" t="s">
        <v>167</v>
      </c>
    </row>
    <row r="93" s="1" customFormat="1" ht="16.5" customHeight="1">
      <c r="B93" s="45"/>
      <c r="C93" s="220" t="s">
        <v>168</v>
      </c>
      <c r="D93" s="220" t="s">
        <v>134</v>
      </c>
      <c r="E93" s="221" t="s">
        <v>169</v>
      </c>
      <c r="F93" s="222" t="s">
        <v>170</v>
      </c>
      <c r="G93" s="223" t="s">
        <v>156</v>
      </c>
      <c r="H93" s="224">
        <v>1</v>
      </c>
      <c r="I93" s="225"/>
      <c r="J93" s="226">
        <f>ROUND(I93*H93,2)</f>
        <v>0</v>
      </c>
      <c r="K93" s="222" t="s">
        <v>162</v>
      </c>
      <c r="L93" s="71"/>
      <c r="M93" s="227" t="s">
        <v>21</v>
      </c>
      <c r="N93" s="228" t="s">
        <v>42</v>
      </c>
      <c r="O93" s="46"/>
      <c r="P93" s="229">
        <f>O93*H93</f>
        <v>0</v>
      </c>
      <c r="Q93" s="229">
        <v>0</v>
      </c>
      <c r="R93" s="229">
        <f>Q93*H93</f>
        <v>0</v>
      </c>
      <c r="S93" s="229">
        <v>0</v>
      </c>
      <c r="T93" s="230">
        <f>S93*H93</f>
        <v>0</v>
      </c>
      <c r="AR93" s="23" t="s">
        <v>139</v>
      </c>
      <c r="AT93" s="23" t="s">
        <v>134</v>
      </c>
      <c r="AU93" s="23" t="s">
        <v>80</v>
      </c>
      <c r="AY93" s="23" t="s">
        <v>133</v>
      </c>
      <c r="BE93" s="231">
        <f>IF(N93="základní",J93,0)</f>
        <v>0</v>
      </c>
      <c r="BF93" s="231">
        <f>IF(N93="snížená",J93,0)</f>
        <v>0</v>
      </c>
      <c r="BG93" s="231">
        <f>IF(N93="zákl. přenesená",J93,0)</f>
        <v>0</v>
      </c>
      <c r="BH93" s="231">
        <f>IF(N93="sníž. přenesená",J93,0)</f>
        <v>0</v>
      </c>
      <c r="BI93" s="231">
        <f>IF(N93="nulová",J93,0)</f>
        <v>0</v>
      </c>
      <c r="BJ93" s="23" t="s">
        <v>78</v>
      </c>
      <c r="BK93" s="231">
        <f>ROUND(I93*H93,2)</f>
        <v>0</v>
      </c>
      <c r="BL93" s="23" t="s">
        <v>139</v>
      </c>
      <c r="BM93" s="23" t="s">
        <v>171</v>
      </c>
    </row>
    <row r="94" s="10" customFormat="1" ht="29.88" customHeight="1">
      <c r="B94" s="204"/>
      <c r="C94" s="205"/>
      <c r="D94" s="206" t="s">
        <v>70</v>
      </c>
      <c r="E94" s="218" t="s">
        <v>172</v>
      </c>
      <c r="F94" s="218" t="s">
        <v>173</v>
      </c>
      <c r="G94" s="205"/>
      <c r="H94" s="205"/>
      <c r="I94" s="208"/>
      <c r="J94" s="219">
        <f>BK94</f>
        <v>0</v>
      </c>
      <c r="K94" s="205"/>
      <c r="L94" s="210"/>
      <c r="M94" s="211"/>
      <c r="N94" s="212"/>
      <c r="O94" s="212"/>
      <c r="P94" s="213">
        <f>SUM(P95:P96)</f>
        <v>0</v>
      </c>
      <c r="Q94" s="212"/>
      <c r="R94" s="213">
        <f>SUM(R95:R96)</f>
        <v>0</v>
      </c>
      <c r="S94" s="212"/>
      <c r="T94" s="214">
        <f>SUM(T95:T96)</f>
        <v>0</v>
      </c>
      <c r="AR94" s="215" t="s">
        <v>132</v>
      </c>
      <c r="AT94" s="216" t="s">
        <v>70</v>
      </c>
      <c r="AU94" s="216" t="s">
        <v>78</v>
      </c>
      <c r="AY94" s="215" t="s">
        <v>133</v>
      </c>
      <c r="BK94" s="217">
        <f>SUM(BK95:BK96)</f>
        <v>0</v>
      </c>
    </row>
    <row r="95" s="1" customFormat="1" ht="16.5" customHeight="1">
      <c r="B95" s="45"/>
      <c r="C95" s="220" t="s">
        <v>174</v>
      </c>
      <c r="D95" s="220" t="s">
        <v>134</v>
      </c>
      <c r="E95" s="221" t="s">
        <v>175</v>
      </c>
      <c r="F95" s="222" t="s">
        <v>173</v>
      </c>
      <c r="G95" s="223" t="s">
        <v>156</v>
      </c>
      <c r="H95" s="224">
        <v>1</v>
      </c>
      <c r="I95" s="225"/>
      <c r="J95" s="226">
        <f>ROUND(I95*H95,2)</f>
        <v>0</v>
      </c>
      <c r="K95" s="222" t="s">
        <v>162</v>
      </c>
      <c r="L95" s="71"/>
      <c r="M95" s="227" t="s">
        <v>21</v>
      </c>
      <c r="N95" s="228" t="s">
        <v>42</v>
      </c>
      <c r="O95" s="46"/>
      <c r="P95" s="229">
        <f>O95*H95</f>
        <v>0</v>
      </c>
      <c r="Q95" s="229">
        <v>0</v>
      </c>
      <c r="R95" s="229">
        <f>Q95*H95</f>
        <v>0</v>
      </c>
      <c r="S95" s="229">
        <v>0</v>
      </c>
      <c r="T95" s="230">
        <f>S95*H95</f>
        <v>0</v>
      </c>
      <c r="AR95" s="23" t="s">
        <v>139</v>
      </c>
      <c r="AT95" s="23" t="s">
        <v>134</v>
      </c>
      <c r="AU95" s="23" t="s">
        <v>80</v>
      </c>
      <c r="AY95" s="23" t="s">
        <v>133</v>
      </c>
      <c r="BE95" s="231">
        <f>IF(N95="základní",J95,0)</f>
        <v>0</v>
      </c>
      <c r="BF95" s="231">
        <f>IF(N95="snížená",J95,0)</f>
        <v>0</v>
      </c>
      <c r="BG95" s="231">
        <f>IF(N95="zákl. přenesená",J95,0)</f>
        <v>0</v>
      </c>
      <c r="BH95" s="231">
        <f>IF(N95="sníž. přenesená",J95,0)</f>
        <v>0</v>
      </c>
      <c r="BI95" s="231">
        <f>IF(N95="nulová",J95,0)</f>
        <v>0</v>
      </c>
      <c r="BJ95" s="23" t="s">
        <v>78</v>
      </c>
      <c r="BK95" s="231">
        <f>ROUND(I95*H95,2)</f>
        <v>0</v>
      </c>
      <c r="BL95" s="23" t="s">
        <v>139</v>
      </c>
      <c r="BM95" s="23" t="s">
        <v>176</v>
      </c>
    </row>
    <row r="96" s="1" customFormat="1">
      <c r="B96" s="45"/>
      <c r="C96" s="73"/>
      <c r="D96" s="232" t="s">
        <v>141</v>
      </c>
      <c r="E96" s="73"/>
      <c r="F96" s="233" t="s">
        <v>177</v>
      </c>
      <c r="G96" s="73"/>
      <c r="H96" s="73"/>
      <c r="I96" s="190"/>
      <c r="J96" s="73"/>
      <c r="K96" s="73"/>
      <c r="L96" s="71"/>
      <c r="M96" s="235"/>
      <c r="N96" s="236"/>
      <c r="O96" s="236"/>
      <c r="P96" s="236"/>
      <c r="Q96" s="236"/>
      <c r="R96" s="236"/>
      <c r="S96" s="236"/>
      <c r="T96" s="237"/>
      <c r="AT96" s="23" t="s">
        <v>141</v>
      </c>
      <c r="AU96" s="23" t="s">
        <v>80</v>
      </c>
    </row>
    <row r="97" s="1" customFormat="1" ht="6.96" customHeight="1">
      <c r="B97" s="66"/>
      <c r="C97" s="67"/>
      <c r="D97" s="67"/>
      <c r="E97" s="67"/>
      <c r="F97" s="67"/>
      <c r="G97" s="67"/>
      <c r="H97" s="67"/>
      <c r="I97" s="165"/>
      <c r="J97" s="67"/>
      <c r="K97" s="67"/>
      <c r="L97" s="71"/>
    </row>
  </sheetData>
  <sheetProtection sheet="1" autoFilter="0" formatColumns="0" formatRows="0" objects="1" scenarios="1" spinCount="100000" saltValue="8408qUTcfwKmogMDW+bBe2tnHsD5iwUq02cCRI9AnXaV3Ylx2ERdd2k8R+Jl0KWtQZHvB3qLchmubkJ+7z1fEA==" hashValue="IahNZ9ywlZnnFW8b3/AalemhjfYMlYWeiSRjF1Hsu4NUw7ZlhAafAoTYPmsKUhGQMPR/bmAqSvLCkssMCiOC3g==" algorithmName="SHA-512" password="CC35"/>
  <autoFilter ref="C79:K96"/>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99</v>
      </c>
      <c r="G1" s="138" t="s">
        <v>100</v>
      </c>
      <c r="H1" s="138"/>
      <c r="I1" s="139"/>
      <c r="J1" s="138" t="s">
        <v>101</v>
      </c>
      <c r="K1" s="137" t="s">
        <v>102</v>
      </c>
      <c r="L1" s="138" t="s">
        <v>103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83</v>
      </c>
    </row>
    <row r="3" ht="6.96" customHeight="1">
      <c r="B3" s="24"/>
      <c r="C3" s="25"/>
      <c r="D3" s="25"/>
      <c r="E3" s="25"/>
      <c r="F3" s="25"/>
      <c r="G3" s="25"/>
      <c r="H3" s="25"/>
      <c r="I3" s="140"/>
      <c r="J3" s="25"/>
      <c r="K3" s="26"/>
      <c r="AT3" s="23" t="s">
        <v>80</v>
      </c>
    </row>
    <row r="4" ht="36.96" customHeight="1">
      <c r="B4" s="27"/>
      <c r="C4" s="28"/>
      <c r="D4" s="29" t="s">
        <v>104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HOLOUBKOV – II/605 PRŮTAH – 1.etapa</v>
      </c>
      <c r="F7" s="39"/>
      <c r="G7" s="39"/>
      <c r="H7" s="39"/>
      <c r="I7" s="141"/>
      <c r="J7" s="28"/>
      <c r="K7" s="30"/>
    </row>
    <row r="8" s="1" customFormat="1">
      <c r="B8" s="45"/>
      <c r="C8" s="46"/>
      <c r="D8" s="39" t="s">
        <v>105</v>
      </c>
      <c r="E8" s="46"/>
      <c r="F8" s="46"/>
      <c r="G8" s="46"/>
      <c r="H8" s="46"/>
      <c r="I8" s="143"/>
      <c r="J8" s="46"/>
      <c r="K8" s="50"/>
    </row>
    <row r="9" s="1" customFormat="1" ht="36.96" customHeight="1">
      <c r="B9" s="45"/>
      <c r="C9" s="46"/>
      <c r="D9" s="46"/>
      <c r="E9" s="144" t="s">
        <v>178</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20. 12. 2017</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tr">
        <f>IF('Rekapitulace stavby'!AN16="","",'Rekapitulace stavby'!AN16)</f>
        <v/>
      </c>
      <c r="K20" s="50"/>
    </row>
    <row r="21" s="1" customFormat="1" ht="18" customHeight="1">
      <c r="B21" s="45"/>
      <c r="C21" s="46"/>
      <c r="D21" s="46"/>
      <c r="E21" s="34" t="str">
        <f>IF('Rekapitulace stavby'!E17="","",'Rekapitulace stavby'!E17)</f>
        <v xml:space="preserve"> </v>
      </c>
      <c r="F21" s="46"/>
      <c r="G21" s="46"/>
      <c r="H21" s="46"/>
      <c r="I21" s="145" t="s">
        <v>30</v>
      </c>
      <c r="J21" s="34" t="str">
        <f>IF('Rekapitulace stavby'!AN17="","",'Rekapitulace stavby'!AN17)</f>
        <v/>
      </c>
      <c r="K21" s="50"/>
    </row>
    <row r="22" s="1" customFormat="1" ht="6.96" customHeight="1">
      <c r="B22" s="45"/>
      <c r="C22" s="46"/>
      <c r="D22" s="46"/>
      <c r="E22" s="46"/>
      <c r="F22" s="46"/>
      <c r="G22" s="46"/>
      <c r="H22" s="46"/>
      <c r="I22" s="143"/>
      <c r="J22" s="46"/>
      <c r="K22" s="50"/>
    </row>
    <row r="23" s="1" customFormat="1" ht="14.4" customHeight="1">
      <c r="B23" s="45"/>
      <c r="C23" s="46"/>
      <c r="D23" s="39" t="s">
        <v>35</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37</v>
      </c>
      <c r="E27" s="46"/>
      <c r="F27" s="46"/>
      <c r="G27" s="46"/>
      <c r="H27" s="46"/>
      <c r="I27" s="143"/>
      <c r="J27" s="154">
        <f>ROUND(J79,2)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39</v>
      </c>
      <c r="G29" s="46"/>
      <c r="H29" s="46"/>
      <c r="I29" s="155" t="s">
        <v>38</v>
      </c>
      <c r="J29" s="51" t="s">
        <v>40</v>
      </c>
      <c r="K29" s="50"/>
    </row>
    <row r="30" s="1" customFormat="1" ht="14.4" customHeight="1">
      <c r="B30" s="45"/>
      <c r="C30" s="46"/>
      <c r="D30" s="54" t="s">
        <v>41</v>
      </c>
      <c r="E30" s="54" t="s">
        <v>42</v>
      </c>
      <c r="F30" s="156">
        <f>ROUND(SUM(BE79:BE100), 2)</f>
        <v>0</v>
      </c>
      <c r="G30" s="46"/>
      <c r="H30" s="46"/>
      <c r="I30" s="157">
        <v>0.20999999999999999</v>
      </c>
      <c r="J30" s="156">
        <f>ROUND(ROUND((SUM(BE79:BE100)), 2)*I30, 2)</f>
        <v>0</v>
      </c>
      <c r="K30" s="50"/>
    </row>
    <row r="31" s="1" customFormat="1" ht="14.4" customHeight="1">
      <c r="B31" s="45"/>
      <c r="C31" s="46"/>
      <c r="D31" s="46"/>
      <c r="E31" s="54" t="s">
        <v>43</v>
      </c>
      <c r="F31" s="156">
        <f>ROUND(SUM(BF79:BF100), 2)</f>
        <v>0</v>
      </c>
      <c r="G31" s="46"/>
      <c r="H31" s="46"/>
      <c r="I31" s="157">
        <v>0.14999999999999999</v>
      </c>
      <c r="J31" s="156">
        <f>ROUND(ROUND((SUM(BF79:BF100)), 2)*I31, 2)</f>
        <v>0</v>
      </c>
      <c r="K31" s="50"/>
    </row>
    <row r="32" hidden="1" s="1" customFormat="1" ht="14.4" customHeight="1">
      <c r="B32" s="45"/>
      <c r="C32" s="46"/>
      <c r="D32" s="46"/>
      <c r="E32" s="54" t="s">
        <v>44</v>
      </c>
      <c r="F32" s="156">
        <f>ROUND(SUM(BG79:BG100), 2)</f>
        <v>0</v>
      </c>
      <c r="G32" s="46"/>
      <c r="H32" s="46"/>
      <c r="I32" s="157">
        <v>0.20999999999999999</v>
      </c>
      <c r="J32" s="156">
        <v>0</v>
      </c>
      <c r="K32" s="50"/>
    </row>
    <row r="33" hidden="1" s="1" customFormat="1" ht="14.4" customHeight="1">
      <c r="B33" s="45"/>
      <c r="C33" s="46"/>
      <c r="D33" s="46"/>
      <c r="E33" s="54" t="s">
        <v>45</v>
      </c>
      <c r="F33" s="156">
        <f>ROUND(SUM(BH79:BH100), 2)</f>
        <v>0</v>
      </c>
      <c r="G33" s="46"/>
      <c r="H33" s="46"/>
      <c r="I33" s="157">
        <v>0.14999999999999999</v>
      </c>
      <c r="J33" s="156">
        <v>0</v>
      </c>
      <c r="K33" s="50"/>
    </row>
    <row r="34" hidden="1" s="1" customFormat="1" ht="14.4" customHeight="1">
      <c r="B34" s="45"/>
      <c r="C34" s="46"/>
      <c r="D34" s="46"/>
      <c r="E34" s="54" t="s">
        <v>46</v>
      </c>
      <c r="F34" s="156">
        <f>ROUND(SUM(BI79:BI100),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47</v>
      </c>
      <c r="E36" s="97"/>
      <c r="F36" s="97"/>
      <c r="G36" s="160" t="s">
        <v>48</v>
      </c>
      <c r="H36" s="161" t="s">
        <v>49</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HOLOUBKOV – II/605 PRŮTAH – 1.etapa</v>
      </c>
      <c r="F45" s="39"/>
      <c r="G45" s="39"/>
      <c r="H45" s="39"/>
      <c r="I45" s="143"/>
      <c r="J45" s="46"/>
      <c r="K45" s="50"/>
    </row>
    <row r="46" s="1" customFormat="1" ht="14.4" customHeight="1">
      <c r="B46" s="45"/>
      <c r="C46" s="39" t="s">
        <v>105</v>
      </c>
      <c r="D46" s="46"/>
      <c r="E46" s="46"/>
      <c r="F46" s="46"/>
      <c r="G46" s="46"/>
      <c r="H46" s="46"/>
      <c r="I46" s="143"/>
      <c r="J46" s="46"/>
      <c r="K46" s="50"/>
    </row>
    <row r="47" s="1" customFormat="1" ht="17.25" customHeight="1">
      <c r="B47" s="45"/>
      <c r="C47" s="46"/>
      <c r="D47" s="46"/>
      <c r="E47" s="144" t="str">
        <f>E9</f>
        <v>9 - Ostatní náklady související s výstavbou před zimní přestávkou</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 </v>
      </c>
      <c r="G49" s="46"/>
      <c r="H49" s="46"/>
      <c r="I49" s="145" t="s">
        <v>25</v>
      </c>
      <c r="J49" s="146" t="str">
        <f>IF(J12="","",J12)</f>
        <v>20. 12. 2017</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SÚSPK a Obec Holoubkov</v>
      </c>
      <c r="G51" s="46"/>
      <c r="H51" s="46"/>
      <c r="I51" s="145" t="s">
        <v>33</v>
      </c>
      <c r="J51" s="43" t="str">
        <f>E21</f>
        <v xml:space="preserve"> </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108</v>
      </c>
      <c r="D54" s="158"/>
      <c r="E54" s="158"/>
      <c r="F54" s="158"/>
      <c r="G54" s="158"/>
      <c r="H54" s="158"/>
      <c r="I54" s="172"/>
      <c r="J54" s="173" t="s">
        <v>109</v>
      </c>
      <c r="K54" s="174"/>
    </row>
    <row r="55" s="1" customFormat="1" ht="10.32" customHeight="1">
      <c r="B55" s="45"/>
      <c r="C55" s="46"/>
      <c r="D55" s="46"/>
      <c r="E55" s="46"/>
      <c r="F55" s="46"/>
      <c r="G55" s="46"/>
      <c r="H55" s="46"/>
      <c r="I55" s="143"/>
      <c r="J55" s="46"/>
      <c r="K55" s="50"/>
    </row>
    <row r="56" s="1" customFormat="1" ht="29.28" customHeight="1">
      <c r="B56" s="45"/>
      <c r="C56" s="175" t="s">
        <v>110</v>
      </c>
      <c r="D56" s="46"/>
      <c r="E56" s="46"/>
      <c r="F56" s="46"/>
      <c r="G56" s="46"/>
      <c r="H56" s="46"/>
      <c r="I56" s="143"/>
      <c r="J56" s="154">
        <f>J79</f>
        <v>0</v>
      </c>
      <c r="K56" s="50"/>
      <c r="AU56" s="23" t="s">
        <v>111</v>
      </c>
    </row>
    <row r="57" s="7" customFormat="1" ht="24.96" customHeight="1">
      <c r="B57" s="176"/>
      <c r="C57" s="177"/>
      <c r="D57" s="178" t="s">
        <v>179</v>
      </c>
      <c r="E57" s="179"/>
      <c r="F57" s="179"/>
      <c r="G57" s="179"/>
      <c r="H57" s="179"/>
      <c r="I57" s="180"/>
      <c r="J57" s="181">
        <f>J80</f>
        <v>0</v>
      </c>
      <c r="K57" s="182"/>
    </row>
    <row r="58" s="8" customFormat="1" ht="19.92" customHeight="1">
      <c r="B58" s="183"/>
      <c r="C58" s="184"/>
      <c r="D58" s="185" t="s">
        <v>180</v>
      </c>
      <c r="E58" s="186"/>
      <c r="F58" s="186"/>
      <c r="G58" s="186"/>
      <c r="H58" s="186"/>
      <c r="I58" s="187"/>
      <c r="J58" s="188">
        <f>J81</f>
        <v>0</v>
      </c>
      <c r="K58" s="189"/>
    </row>
    <row r="59" s="8" customFormat="1" ht="19.92" customHeight="1">
      <c r="B59" s="183"/>
      <c r="C59" s="184"/>
      <c r="D59" s="185" t="s">
        <v>181</v>
      </c>
      <c r="E59" s="186"/>
      <c r="F59" s="186"/>
      <c r="G59" s="186"/>
      <c r="H59" s="186"/>
      <c r="I59" s="187"/>
      <c r="J59" s="188">
        <f>J93</f>
        <v>0</v>
      </c>
      <c r="K59" s="189"/>
    </row>
    <row r="60" s="1" customFormat="1" ht="21.84" customHeight="1">
      <c r="B60" s="45"/>
      <c r="C60" s="46"/>
      <c r="D60" s="46"/>
      <c r="E60" s="46"/>
      <c r="F60" s="46"/>
      <c r="G60" s="46"/>
      <c r="H60" s="46"/>
      <c r="I60" s="143"/>
      <c r="J60" s="46"/>
      <c r="K60" s="50"/>
    </row>
    <row r="61" s="1" customFormat="1" ht="6.96" customHeight="1">
      <c r="B61" s="66"/>
      <c r="C61" s="67"/>
      <c r="D61" s="67"/>
      <c r="E61" s="67"/>
      <c r="F61" s="67"/>
      <c r="G61" s="67"/>
      <c r="H61" s="67"/>
      <c r="I61" s="165"/>
      <c r="J61" s="67"/>
      <c r="K61" s="68"/>
    </row>
    <row r="65" s="1" customFormat="1" ht="6.96" customHeight="1">
      <c r="B65" s="69"/>
      <c r="C65" s="70"/>
      <c r="D65" s="70"/>
      <c r="E65" s="70"/>
      <c r="F65" s="70"/>
      <c r="G65" s="70"/>
      <c r="H65" s="70"/>
      <c r="I65" s="168"/>
      <c r="J65" s="70"/>
      <c r="K65" s="70"/>
      <c r="L65" s="71"/>
    </row>
    <row r="66" s="1" customFormat="1" ht="36.96" customHeight="1">
      <c r="B66" s="45"/>
      <c r="C66" s="72" t="s">
        <v>116</v>
      </c>
      <c r="D66" s="73"/>
      <c r="E66" s="73"/>
      <c r="F66" s="73"/>
      <c r="G66" s="73"/>
      <c r="H66" s="73"/>
      <c r="I66" s="190"/>
      <c r="J66" s="73"/>
      <c r="K66" s="73"/>
      <c r="L66" s="71"/>
    </row>
    <row r="67" s="1" customFormat="1" ht="6.96" customHeight="1">
      <c r="B67" s="45"/>
      <c r="C67" s="73"/>
      <c r="D67" s="73"/>
      <c r="E67" s="73"/>
      <c r="F67" s="73"/>
      <c r="G67" s="73"/>
      <c r="H67" s="73"/>
      <c r="I67" s="190"/>
      <c r="J67" s="73"/>
      <c r="K67" s="73"/>
      <c r="L67" s="71"/>
    </row>
    <row r="68" s="1" customFormat="1" ht="14.4" customHeight="1">
      <c r="B68" s="45"/>
      <c r="C68" s="75" t="s">
        <v>18</v>
      </c>
      <c r="D68" s="73"/>
      <c r="E68" s="73"/>
      <c r="F68" s="73"/>
      <c r="G68" s="73"/>
      <c r="H68" s="73"/>
      <c r="I68" s="190"/>
      <c r="J68" s="73"/>
      <c r="K68" s="73"/>
      <c r="L68" s="71"/>
    </row>
    <row r="69" s="1" customFormat="1" ht="16.5" customHeight="1">
      <c r="B69" s="45"/>
      <c r="C69" s="73"/>
      <c r="D69" s="73"/>
      <c r="E69" s="191" t="str">
        <f>E7</f>
        <v>HOLOUBKOV – II/605 PRŮTAH – 1.etapa</v>
      </c>
      <c r="F69" s="75"/>
      <c r="G69" s="75"/>
      <c r="H69" s="75"/>
      <c r="I69" s="190"/>
      <c r="J69" s="73"/>
      <c r="K69" s="73"/>
      <c r="L69" s="71"/>
    </row>
    <row r="70" s="1" customFormat="1" ht="14.4" customHeight="1">
      <c r="B70" s="45"/>
      <c r="C70" s="75" t="s">
        <v>105</v>
      </c>
      <c r="D70" s="73"/>
      <c r="E70" s="73"/>
      <c r="F70" s="73"/>
      <c r="G70" s="73"/>
      <c r="H70" s="73"/>
      <c r="I70" s="190"/>
      <c r="J70" s="73"/>
      <c r="K70" s="73"/>
      <c r="L70" s="71"/>
    </row>
    <row r="71" s="1" customFormat="1" ht="17.25" customHeight="1">
      <c r="B71" s="45"/>
      <c r="C71" s="73"/>
      <c r="D71" s="73"/>
      <c r="E71" s="81" t="str">
        <f>E9</f>
        <v>9 - Ostatní náklady související s výstavbou před zimní přestávkou</v>
      </c>
      <c r="F71" s="73"/>
      <c r="G71" s="73"/>
      <c r="H71" s="73"/>
      <c r="I71" s="190"/>
      <c r="J71" s="73"/>
      <c r="K71" s="73"/>
      <c r="L71" s="71"/>
    </row>
    <row r="72" s="1" customFormat="1" ht="6.96" customHeight="1">
      <c r="B72" s="45"/>
      <c r="C72" s="73"/>
      <c r="D72" s="73"/>
      <c r="E72" s="73"/>
      <c r="F72" s="73"/>
      <c r="G72" s="73"/>
      <c r="H72" s="73"/>
      <c r="I72" s="190"/>
      <c r="J72" s="73"/>
      <c r="K72" s="73"/>
      <c r="L72" s="71"/>
    </row>
    <row r="73" s="1" customFormat="1" ht="18" customHeight="1">
      <c r="B73" s="45"/>
      <c r="C73" s="75" t="s">
        <v>23</v>
      </c>
      <c r="D73" s="73"/>
      <c r="E73" s="73"/>
      <c r="F73" s="192" t="str">
        <f>F12</f>
        <v xml:space="preserve"> </v>
      </c>
      <c r="G73" s="73"/>
      <c r="H73" s="73"/>
      <c r="I73" s="193" t="s">
        <v>25</v>
      </c>
      <c r="J73" s="84" t="str">
        <f>IF(J12="","",J12)</f>
        <v>20. 12. 2017</v>
      </c>
      <c r="K73" s="73"/>
      <c r="L73" s="71"/>
    </row>
    <row r="74" s="1" customFormat="1" ht="6.96" customHeight="1">
      <c r="B74" s="45"/>
      <c r="C74" s="73"/>
      <c r="D74" s="73"/>
      <c r="E74" s="73"/>
      <c r="F74" s="73"/>
      <c r="G74" s="73"/>
      <c r="H74" s="73"/>
      <c r="I74" s="190"/>
      <c r="J74" s="73"/>
      <c r="K74" s="73"/>
      <c r="L74" s="71"/>
    </row>
    <row r="75" s="1" customFormat="1">
      <c r="B75" s="45"/>
      <c r="C75" s="75" t="s">
        <v>27</v>
      </c>
      <c r="D75" s="73"/>
      <c r="E75" s="73"/>
      <c r="F75" s="192" t="str">
        <f>E15</f>
        <v>SÚSPK a Obec Holoubkov</v>
      </c>
      <c r="G75" s="73"/>
      <c r="H75" s="73"/>
      <c r="I75" s="193" t="s">
        <v>33</v>
      </c>
      <c r="J75" s="192" t="str">
        <f>E21</f>
        <v xml:space="preserve"> </v>
      </c>
      <c r="K75" s="73"/>
      <c r="L75" s="71"/>
    </row>
    <row r="76" s="1" customFormat="1" ht="14.4" customHeight="1">
      <c r="B76" s="45"/>
      <c r="C76" s="75" t="s">
        <v>31</v>
      </c>
      <c r="D76" s="73"/>
      <c r="E76" s="73"/>
      <c r="F76" s="192" t="str">
        <f>IF(E18="","",E18)</f>
        <v/>
      </c>
      <c r="G76" s="73"/>
      <c r="H76" s="73"/>
      <c r="I76" s="190"/>
      <c r="J76" s="73"/>
      <c r="K76" s="73"/>
      <c r="L76" s="71"/>
    </row>
    <row r="77" s="1" customFormat="1" ht="10.32" customHeight="1">
      <c r="B77" s="45"/>
      <c r="C77" s="73"/>
      <c r="D77" s="73"/>
      <c r="E77" s="73"/>
      <c r="F77" s="73"/>
      <c r="G77" s="73"/>
      <c r="H77" s="73"/>
      <c r="I77" s="190"/>
      <c r="J77" s="73"/>
      <c r="K77" s="73"/>
      <c r="L77" s="71"/>
    </row>
    <row r="78" s="9" customFormat="1" ht="29.28" customHeight="1">
      <c r="B78" s="194"/>
      <c r="C78" s="195" t="s">
        <v>117</v>
      </c>
      <c r="D78" s="196" t="s">
        <v>56</v>
      </c>
      <c r="E78" s="196" t="s">
        <v>52</v>
      </c>
      <c r="F78" s="196" t="s">
        <v>118</v>
      </c>
      <c r="G78" s="196" t="s">
        <v>119</v>
      </c>
      <c r="H78" s="196" t="s">
        <v>120</v>
      </c>
      <c r="I78" s="197" t="s">
        <v>121</v>
      </c>
      <c r="J78" s="196" t="s">
        <v>109</v>
      </c>
      <c r="K78" s="198" t="s">
        <v>122</v>
      </c>
      <c r="L78" s="199"/>
      <c r="M78" s="101" t="s">
        <v>123</v>
      </c>
      <c r="N78" s="102" t="s">
        <v>41</v>
      </c>
      <c r="O78" s="102" t="s">
        <v>124</v>
      </c>
      <c r="P78" s="102" t="s">
        <v>125</v>
      </c>
      <c r="Q78" s="102" t="s">
        <v>126</v>
      </c>
      <c r="R78" s="102" t="s">
        <v>127</v>
      </c>
      <c r="S78" s="102" t="s">
        <v>128</v>
      </c>
      <c r="T78" s="103" t="s">
        <v>129</v>
      </c>
    </row>
    <row r="79" s="1" customFormat="1" ht="29.28" customHeight="1">
      <c r="B79" s="45"/>
      <c r="C79" s="107" t="s">
        <v>110</v>
      </c>
      <c r="D79" s="73"/>
      <c r="E79" s="73"/>
      <c r="F79" s="73"/>
      <c r="G79" s="73"/>
      <c r="H79" s="73"/>
      <c r="I79" s="190"/>
      <c r="J79" s="200">
        <f>BK79</f>
        <v>0</v>
      </c>
      <c r="K79" s="73"/>
      <c r="L79" s="71"/>
      <c r="M79" s="104"/>
      <c r="N79" s="105"/>
      <c r="O79" s="105"/>
      <c r="P79" s="201">
        <f>P80</f>
        <v>0</v>
      </c>
      <c r="Q79" s="105"/>
      <c r="R79" s="201">
        <f>R80</f>
        <v>0.064320000000000002</v>
      </c>
      <c r="S79" s="105"/>
      <c r="T79" s="202">
        <f>T80</f>
        <v>229.94400000000002</v>
      </c>
      <c r="AT79" s="23" t="s">
        <v>70</v>
      </c>
      <c r="AU79" s="23" t="s">
        <v>111</v>
      </c>
      <c r="BK79" s="203">
        <f>BK80</f>
        <v>0</v>
      </c>
    </row>
    <row r="80" s="10" customFormat="1" ht="37.44" customHeight="1">
      <c r="B80" s="204"/>
      <c r="C80" s="205"/>
      <c r="D80" s="206" t="s">
        <v>70</v>
      </c>
      <c r="E80" s="207" t="s">
        <v>182</v>
      </c>
      <c r="F80" s="207" t="s">
        <v>183</v>
      </c>
      <c r="G80" s="205"/>
      <c r="H80" s="205"/>
      <c r="I80" s="208"/>
      <c r="J80" s="209">
        <f>BK80</f>
        <v>0</v>
      </c>
      <c r="K80" s="205"/>
      <c r="L80" s="210"/>
      <c r="M80" s="211"/>
      <c r="N80" s="212"/>
      <c r="O80" s="212"/>
      <c r="P80" s="213">
        <f>P81+P93</f>
        <v>0</v>
      </c>
      <c r="Q80" s="212"/>
      <c r="R80" s="213">
        <f>R81+R93</f>
        <v>0.064320000000000002</v>
      </c>
      <c r="S80" s="212"/>
      <c r="T80" s="214">
        <f>T81+T93</f>
        <v>229.94400000000002</v>
      </c>
      <c r="AR80" s="215" t="s">
        <v>78</v>
      </c>
      <c r="AT80" s="216" t="s">
        <v>70</v>
      </c>
      <c r="AU80" s="216" t="s">
        <v>71</v>
      </c>
      <c r="AY80" s="215" t="s">
        <v>133</v>
      </c>
      <c r="BK80" s="217">
        <f>BK81+BK93</f>
        <v>0</v>
      </c>
    </row>
    <row r="81" s="10" customFormat="1" ht="19.92" customHeight="1">
      <c r="B81" s="204"/>
      <c r="C81" s="205"/>
      <c r="D81" s="206" t="s">
        <v>70</v>
      </c>
      <c r="E81" s="218" t="s">
        <v>78</v>
      </c>
      <c r="F81" s="218" t="s">
        <v>184</v>
      </c>
      <c r="G81" s="205"/>
      <c r="H81" s="205"/>
      <c r="I81" s="208"/>
      <c r="J81" s="219">
        <f>BK81</f>
        <v>0</v>
      </c>
      <c r="K81" s="205"/>
      <c r="L81" s="210"/>
      <c r="M81" s="211"/>
      <c r="N81" s="212"/>
      <c r="O81" s="212"/>
      <c r="P81" s="213">
        <f>SUM(P82:P92)</f>
        <v>0</v>
      </c>
      <c r="Q81" s="212"/>
      <c r="R81" s="213">
        <f>SUM(R82:R92)</f>
        <v>0.064320000000000002</v>
      </c>
      <c r="S81" s="212"/>
      <c r="T81" s="214">
        <f>SUM(T82:T92)</f>
        <v>229.94400000000002</v>
      </c>
      <c r="AR81" s="215" t="s">
        <v>78</v>
      </c>
      <c r="AT81" s="216" t="s">
        <v>70</v>
      </c>
      <c r="AU81" s="216" t="s">
        <v>78</v>
      </c>
      <c r="AY81" s="215" t="s">
        <v>133</v>
      </c>
      <c r="BK81" s="217">
        <f>SUM(BK82:BK92)</f>
        <v>0</v>
      </c>
    </row>
    <row r="82" s="1" customFormat="1" ht="38.25" customHeight="1">
      <c r="B82" s="45"/>
      <c r="C82" s="220" t="s">
        <v>78</v>
      </c>
      <c r="D82" s="220" t="s">
        <v>134</v>
      </c>
      <c r="E82" s="221" t="s">
        <v>185</v>
      </c>
      <c r="F82" s="222" t="s">
        <v>186</v>
      </c>
      <c r="G82" s="223" t="s">
        <v>187</v>
      </c>
      <c r="H82" s="224">
        <v>402</v>
      </c>
      <c r="I82" s="225"/>
      <c r="J82" s="226">
        <f>ROUND(I82*H82,2)</f>
        <v>0</v>
      </c>
      <c r="K82" s="222" t="s">
        <v>162</v>
      </c>
      <c r="L82" s="71"/>
      <c r="M82" s="227" t="s">
        <v>21</v>
      </c>
      <c r="N82" s="228" t="s">
        <v>42</v>
      </c>
      <c r="O82" s="46"/>
      <c r="P82" s="229">
        <f>O82*H82</f>
        <v>0</v>
      </c>
      <c r="Q82" s="229">
        <v>0</v>
      </c>
      <c r="R82" s="229">
        <f>Q82*H82</f>
        <v>0</v>
      </c>
      <c r="S82" s="229">
        <v>0.316</v>
      </c>
      <c r="T82" s="230">
        <f>S82*H82</f>
        <v>127.032</v>
      </c>
      <c r="AR82" s="23" t="s">
        <v>153</v>
      </c>
      <c r="AT82" s="23" t="s">
        <v>134</v>
      </c>
      <c r="AU82" s="23" t="s">
        <v>80</v>
      </c>
      <c r="AY82" s="23" t="s">
        <v>133</v>
      </c>
      <c r="BE82" s="231">
        <f>IF(N82="základní",J82,0)</f>
        <v>0</v>
      </c>
      <c r="BF82" s="231">
        <f>IF(N82="snížená",J82,0)</f>
        <v>0</v>
      </c>
      <c r="BG82" s="231">
        <f>IF(N82="zákl. přenesená",J82,0)</f>
        <v>0</v>
      </c>
      <c r="BH82" s="231">
        <f>IF(N82="sníž. přenesená",J82,0)</f>
        <v>0</v>
      </c>
      <c r="BI82" s="231">
        <f>IF(N82="nulová",J82,0)</f>
        <v>0</v>
      </c>
      <c r="BJ82" s="23" t="s">
        <v>78</v>
      </c>
      <c r="BK82" s="231">
        <f>ROUND(I82*H82,2)</f>
        <v>0</v>
      </c>
      <c r="BL82" s="23" t="s">
        <v>153</v>
      </c>
      <c r="BM82" s="23" t="s">
        <v>188</v>
      </c>
    </row>
    <row r="83" s="1" customFormat="1">
      <c r="B83" s="45"/>
      <c r="C83" s="73"/>
      <c r="D83" s="232" t="s">
        <v>189</v>
      </c>
      <c r="E83" s="73"/>
      <c r="F83" s="233" t="s">
        <v>190</v>
      </c>
      <c r="G83" s="73"/>
      <c r="H83" s="73"/>
      <c r="I83" s="190"/>
      <c r="J83" s="73"/>
      <c r="K83" s="73"/>
      <c r="L83" s="71"/>
      <c r="M83" s="234"/>
      <c r="N83" s="46"/>
      <c r="O83" s="46"/>
      <c r="P83" s="46"/>
      <c r="Q83" s="46"/>
      <c r="R83" s="46"/>
      <c r="S83" s="46"/>
      <c r="T83" s="94"/>
      <c r="AT83" s="23" t="s">
        <v>189</v>
      </c>
      <c r="AU83" s="23" t="s">
        <v>80</v>
      </c>
    </row>
    <row r="84" s="1" customFormat="1" ht="38.25" customHeight="1">
      <c r="B84" s="45"/>
      <c r="C84" s="220" t="s">
        <v>80</v>
      </c>
      <c r="D84" s="220" t="s">
        <v>134</v>
      </c>
      <c r="E84" s="221" t="s">
        <v>191</v>
      </c>
      <c r="F84" s="222" t="s">
        <v>192</v>
      </c>
      <c r="G84" s="223" t="s">
        <v>187</v>
      </c>
      <c r="H84" s="224">
        <v>402</v>
      </c>
      <c r="I84" s="225"/>
      <c r="J84" s="226">
        <f>ROUND(I84*H84,2)</f>
        <v>0</v>
      </c>
      <c r="K84" s="222" t="s">
        <v>162</v>
      </c>
      <c r="L84" s="71"/>
      <c r="M84" s="227" t="s">
        <v>21</v>
      </c>
      <c r="N84" s="228" t="s">
        <v>42</v>
      </c>
      <c r="O84" s="46"/>
      <c r="P84" s="229">
        <f>O84*H84</f>
        <v>0</v>
      </c>
      <c r="Q84" s="229">
        <v>0.00016000000000000001</v>
      </c>
      <c r="R84" s="229">
        <f>Q84*H84</f>
        <v>0.064320000000000002</v>
      </c>
      <c r="S84" s="229">
        <v>0.25600000000000001</v>
      </c>
      <c r="T84" s="230">
        <f>S84*H84</f>
        <v>102.91200000000001</v>
      </c>
      <c r="AR84" s="23" t="s">
        <v>153</v>
      </c>
      <c r="AT84" s="23" t="s">
        <v>134</v>
      </c>
      <c r="AU84" s="23" t="s">
        <v>80</v>
      </c>
      <c r="AY84" s="23" t="s">
        <v>133</v>
      </c>
      <c r="BE84" s="231">
        <f>IF(N84="základní",J84,0)</f>
        <v>0</v>
      </c>
      <c r="BF84" s="231">
        <f>IF(N84="snížená",J84,0)</f>
        <v>0</v>
      </c>
      <c r="BG84" s="231">
        <f>IF(N84="zákl. přenesená",J84,0)</f>
        <v>0</v>
      </c>
      <c r="BH84" s="231">
        <f>IF(N84="sníž. přenesená",J84,0)</f>
        <v>0</v>
      </c>
      <c r="BI84" s="231">
        <f>IF(N84="nulová",J84,0)</f>
        <v>0</v>
      </c>
      <c r="BJ84" s="23" t="s">
        <v>78</v>
      </c>
      <c r="BK84" s="231">
        <f>ROUND(I84*H84,2)</f>
        <v>0</v>
      </c>
      <c r="BL84" s="23" t="s">
        <v>153</v>
      </c>
      <c r="BM84" s="23" t="s">
        <v>193</v>
      </c>
    </row>
    <row r="85" s="1" customFormat="1">
      <c r="B85" s="45"/>
      <c r="C85" s="73"/>
      <c r="D85" s="232" t="s">
        <v>189</v>
      </c>
      <c r="E85" s="73"/>
      <c r="F85" s="233" t="s">
        <v>194</v>
      </c>
      <c r="G85" s="73"/>
      <c r="H85" s="73"/>
      <c r="I85" s="190"/>
      <c r="J85" s="73"/>
      <c r="K85" s="73"/>
      <c r="L85" s="71"/>
      <c r="M85" s="234"/>
      <c r="N85" s="46"/>
      <c r="O85" s="46"/>
      <c r="P85" s="46"/>
      <c r="Q85" s="46"/>
      <c r="R85" s="46"/>
      <c r="S85" s="46"/>
      <c r="T85" s="94"/>
      <c r="AT85" s="23" t="s">
        <v>189</v>
      </c>
      <c r="AU85" s="23" t="s">
        <v>80</v>
      </c>
    </row>
    <row r="86" s="1" customFormat="1" ht="38.25" customHeight="1">
      <c r="B86" s="45"/>
      <c r="C86" s="220" t="s">
        <v>147</v>
      </c>
      <c r="D86" s="220" t="s">
        <v>134</v>
      </c>
      <c r="E86" s="221" t="s">
        <v>195</v>
      </c>
      <c r="F86" s="222" t="s">
        <v>196</v>
      </c>
      <c r="G86" s="223" t="s">
        <v>197</v>
      </c>
      <c r="H86" s="224">
        <v>44.219999999999999</v>
      </c>
      <c r="I86" s="225"/>
      <c r="J86" s="226">
        <f>ROUND(I86*H86,2)</f>
        <v>0</v>
      </c>
      <c r="K86" s="222" t="s">
        <v>162</v>
      </c>
      <c r="L86" s="71"/>
      <c r="M86" s="227" t="s">
        <v>21</v>
      </c>
      <c r="N86" s="228" t="s">
        <v>42</v>
      </c>
      <c r="O86" s="46"/>
      <c r="P86" s="229">
        <f>O86*H86</f>
        <v>0</v>
      </c>
      <c r="Q86" s="229">
        <v>0</v>
      </c>
      <c r="R86" s="229">
        <f>Q86*H86</f>
        <v>0</v>
      </c>
      <c r="S86" s="229">
        <v>0</v>
      </c>
      <c r="T86" s="230">
        <f>S86*H86</f>
        <v>0</v>
      </c>
      <c r="AR86" s="23" t="s">
        <v>153</v>
      </c>
      <c r="AT86" s="23" t="s">
        <v>134</v>
      </c>
      <c r="AU86" s="23" t="s">
        <v>80</v>
      </c>
      <c r="AY86" s="23" t="s">
        <v>133</v>
      </c>
      <c r="BE86" s="231">
        <f>IF(N86="základní",J86,0)</f>
        <v>0</v>
      </c>
      <c r="BF86" s="231">
        <f>IF(N86="snížená",J86,0)</f>
        <v>0</v>
      </c>
      <c r="BG86" s="231">
        <f>IF(N86="zákl. přenesená",J86,0)</f>
        <v>0</v>
      </c>
      <c r="BH86" s="231">
        <f>IF(N86="sníž. přenesená",J86,0)</f>
        <v>0</v>
      </c>
      <c r="BI86" s="231">
        <f>IF(N86="nulová",J86,0)</f>
        <v>0</v>
      </c>
      <c r="BJ86" s="23" t="s">
        <v>78</v>
      </c>
      <c r="BK86" s="231">
        <f>ROUND(I86*H86,2)</f>
        <v>0</v>
      </c>
      <c r="BL86" s="23" t="s">
        <v>153</v>
      </c>
      <c r="BM86" s="23" t="s">
        <v>198</v>
      </c>
    </row>
    <row r="87" s="1" customFormat="1">
      <c r="B87" s="45"/>
      <c r="C87" s="73"/>
      <c r="D87" s="232" t="s">
        <v>189</v>
      </c>
      <c r="E87" s="73"/>
      <c r="F87" s="233" t="s">
        <v>199</v>
      </c>
      <c r="G87" s="73"/>
      <c r="H87" s="73"/>
      <c r="I87" s="190"/>
      <c r="J87" s="73"/>
      <c r="K87" s="73"/>
      <c r="L87" s="71"/>
      <c r="M87" s="234"/>
      <c r="N87" s="46"/>
      <c r="O87" s="46"/>
      <c r="P87" s="46"/>
      <c r="Q87" s="46"/>
      <c r="R87" s="46"/>
      <c r="S87" s="46"/>
      <c r="T87" s="94"/>
      <c r="AT87" s="23" t="s">
        <v>189</v>
      </c>
      <c r="AU87" s="23" t="s">
        <v>80</v>
      </c>
    </row>
    <row r="88" s="1" customFormat="1">
      <c r="B88" s="45"/>
      <c r="C88" s="73"/>
      <c r="D88" s="232" t="s">
        <v>141</v>
      </c>
      <c r="E88" s="73"/>
      <c r="F88" s="233" t="s">
        <v>200</v>
      </c>
      <c r="G88" s="73"/>
      <c r="H88" s="73"/>
      <c r="I88" s="190"/>
      <c r="J88" s="73"/>
      <c r="K88" s="73"/>
      <c r="L88" s="71"/>
      <c r="M88" s="234"/>
      <c r="N88" s="46"/>
      <c r="O88" s="46"/>
      <c r="P88" s="46"/>
      <c r="Q88" s="46"/>
      <c r="R88" s="46"/>
      <c r="S88" s="46"/>
      <c r="T88" s="94"/>
      <c r="AT88" s="23" t="s">
        <v>141</v>
      </c>
      <c r="AU88" s="23" t="s">
        <v>80</v>
      </c>
    </row>
    <row r="89" s="11" customFormat="1">
      <c r="B89" s="238"/>
      <c r="C89" s="239"/>
      <c r="D89" s="232" t="s">
        <v>201</v>
      </c>
      <c r="E89" s="240" t="s">
        <v>21</v>
      </c>
      <c r="F89" s="241" t="s">
        <v>202</v>
      </c>
      <c r="G89" s="239"/>
      <c r="H89" s="242">
        <v>44.219999999999999</v>
      </c>
      <c r="I89" s="243"/>
      <c r="J89" s="239"/>
      <c r="K89" s="239"/>
      <c r="L89" s="244"/>
      <c r="M89" s="245"/>
      <c r="N89" s="246"/>
      <c r="O89" s="246"/>
      <c r="P89" s="246"/>
      <c r="Q89" s="246"/>
      <c r="R89" s="246"/>
      <c r="S89" s="246"/>
      <c r="T89" s="247"/>
      <c r="AT89" s="248" t="s">
        <v>201</v>
      </c>
      <c r="AU89" s="248" t="s">
        <v>80</v>
      </c>
      <c r="AV89" s="11" t="s">
        <v>80</v>
      </c>
      <c r="AW89" s="11" t="s">
        <v>34</v>
      </c>
      <c r="AX89" s="11" t="s">
        <v>78</v>
      </c>
      <c r="AY89" s="248" t="s">
        <v>133</v>
      </c>
    </row>
    <row r="90" s="1" customFormat="1" ht="25.5" customHeight="1">
      <c r="B90" s="45"/>
      <c r="C90" s="220" t="s">
        <v>153</v>
      </c>
      <c r="D90" s="220" t="s">
        <v>134</v>
      </c>
      <c r="E90" s="221" t="s">
        <v>203</v>
      </c>
      <c r="F90" s="222" t="s">
        <v>204</v>
      </c>
      <c r="G90" s="223" t="s">
        <v>197</v>
      </c>
      <c r="H90" s="224">
        <v>44.219999999999999</v>
      </c>
      <c r="I90" s="225"/>
      <c r="J90" s="226">
        <f>ROUND(I90*H90,2)</f>
        <v>0</v>
      </c>
      <c r="K90" s="222" t="s">
        <v>162</v>
      </c>
      <c r="L90" s="71"/>
      <c r="M90" s="227" t="s">
        <v>21</v>
      </c>
      <c r="N90" s="228" t="s">
        <v>42</v>
      </c>
      <c r="O90" s="46"/>
      <c r="P90" s="229">
        <f>O90*H90</f>
        <v>0</v>
      </c>
      <c r="Q90" s="229">
        <v>0</v>
      </c>
      <c r="R90" s="229">
        <f>Q90*H90</f>
        <v>0</v>
      </c>
      <c r="S90" s="229">
        <v>0</v>
      </c>
      <c r="T90" s="230">
        <f>S90*H90</f>
        <v>0</v>
      </c>
      <c r="AR90" s="23" t="s">
        <v>153</v>
      </c>
      <c r="AT90" s="23" t="s">
        <v>134</v>
      </c>
      <c r="AU90" s="23" t="s">
        <v>80</v>
      </c>
      <c r="AY90" s="23" t="s">
        <v>133</v>
      </c>
      <c r="BE90" s="231">
        <f>IF(N90="základní",J90,0)</f>
        <v>0</v>
      </c>
      <c r="BF90" s="231">
        <f>IF(N90="snížená",J90,0)</f>
        <v>0</v>
      </c>
      <c r="BG90" s="231">
        <f>IF(N90="zákl. přenesená",J90,0)</f>
        <v>0</v>
      </c>
      <c r="BH90" s="231">
        <f>IF(N90="sníž. přenesená",J90,0)</f>
        <v>0</v>
      </c>
      <c r="BI90" s="231">
        <f>IF(N90="nulová",J90,0)</f>
        <v>0</v>
      </c>
      <c r="BJ90" s="23" t="s">
        <v>78</v>
      </c>
      <c r="BK90" s="231">
        <f>ROUND(I90*H90,2)</f>
        <v>0</v>
      </c>
      <c r="BL90" s="23" t="s">
        <v>153</v>
      </c>
      <c r="BM90" s="23" t="s">
        <v>205</v>
      </c>
    </row>
    <row r="91" s="1" customFormat="1">
      <c r="B91" s="45"/>
      <c r="C91" s="73"/>
      <c r="D91" s="232" t="s">
        <v>189</v>
      </c>
      <c r="E91" s="73"/>
      <c r="F91" s="233" t="s">
        <v>206</v>
      </c>
      <c r="G91" s="73"/>
      <c r="H91" s="73"/>
      <c r="I91" s="190"/>
      <c r="J91" s="73"/>
      <c r="K91" s="73"/>
      <c r="L91" s="71"/>
      <c r="M91" s="234"/>
      <c r="N91" s="46"/>
      <c r="O91" s="46"/>
      <c r="P91" s="46"/>
      <c r="Q91" s="46"/>
      <c r="R91" s="46"/>
      <c r="S91" s="46"/>
      <c r="T91" s="94"/>
      <c r="AT91" s="23" t="s">
        <v>189</v>
      </c>
      <c r="AU91" s="23" t="s">
        <v>80</v>
      </c>
    </row>
    <row r="92" s="1" customFormat="1">
      <c r="B92" s="45"/>
      <c r="C92" s="73"/>
      <c r="D92" s="232" t="s">
        <v>141</v>
      </c>
      <c r="E92" s="73"/>
      <c r="F92" s="233" t="s">
        <v>200</v>
      </c>
      <c r="G92" s="73"/>
      <c r="H92" s="73"/>
      <c r="I92" s="190"/>
      <c r="J92" s="73"/>
      <c r="K92" s="73"/>
      <c r="L92" s="71"/>
      <c r="M92" s="234"/>
      <c r="N92" s="46"/>
      <c r="O92" s="46"/>
      <c r="P92" s="46"/>
      <c r="Q92" s="46"/>
      <c r="R92" s="46"/>
      <c r="S92" s="46"/>
      <c r="T92" s="94"/>
      <c r="AT92" s="23" t="s">
        <v>141</v>
      </c>
      <c r="AU92" s="23" t="s">
        <v>80</v>
      </c>
    </row>
    <row r="93" s="10" customFormat="1" ht="29.88" customHeight="1">
      <c r="B93" s="204"/>
      <c r="C93" s="205"/>
      <c r="D93" s="206" t="s">
        <v>70</v>
      </c>
      <c r="E93" s="218" t="s">
        <v>132</v>
      </c>
      <c r="F93" s="218" t="s">
        <v>207</v>
      </c>
      <c r="G93" s="205"/>
      <c r="H93" s="205"/>
      <c r="I93" s="208"/>
      <c r="J93" s="219">
        <f>BK93</f>
        <v>0</v>
      </c>
      <c r="K93" s="205"/>
      <c r="L93" s="210"/>
      <c r="M93" s="211"/>
      <c r="N93" s="212"/>
      <c r="O93" s="212"/>
      <c r="P93" s="213">
        <f>SUM(P94:P100)</f>
        <v>0</v>
      </c>
      <c r="Q93" s="212"/>
      <c r="R93" s="213">
        <f>SUM(R94:R100)</f>
        <v>0</v>
      </c>
      <c r="S93" s="212"/>
      <c r="T93" s="214">
        <f>SUM(T94:T100)</f>
        <v>0</v>
      </c>
      <c r="AR93" s="215" t="s">
        <v>78</v>
      </c>
      <c r="AT93" s="216" t="s">
        <v>70</v>
      </c>
      <c r="AU93" s="216" t="s">
        <v>78</v>
      </c>
      <c r="AY93" s="215" t="s">
        <v>133</v>
      </c>
      <c r="BK93" s="217">
        <f>SUM(BK94:BK100)</f>
        <v>0</v>
      </c>
    </row>
    <row r="94" s="1" customFormat="1" ht="25.5" customHeight="1">
      <c r="B94" s="45"/>
      <c r="C94" s="220" t="s">
        <v>132</v>
      </c>
      <c r="D94" s="220" t="s">
        <v>134</v>
      </c>
      <c r="E94" s="221" t="s">
        <v>208</v>
      </c>
      <c r="F94" s="222" t="s">
        <v>209</v>
      </c>
      <c r="G94" s="223" t="s">
        <v>187</v>
      </c>
      <c r="H94" s="224">
        <v>402</v>
      </c>
      <c r="I94" s="225"/>
      <c r="J94" s="226">
        <f>ROUND(I94*H94,2)</f>
        <v>0</v>
      </c>
      <c r="K94" s="222" t="s">
        <v>162</v>
      </c>
      <c r="L94" s="71"/>
      <c r="M94" s="227" t="s">
        <v>21</v>
      </c>
      <c r="N94" s="228" t="s">
        <v>42</v>
      </c>
      <c r="O94" s="46"/>
      <c r="P94" s="229">
        <f>O94*H94</f>
        <v>0</v>
      </c>
      <c r="Q94" s="229">
        <v>0</v>
      </c>
      <c r="R94" s="229">
        <f>Q94*H94</f>
        <v>0</v>
      </c>
      <c r="S94" s="229">
        <v>0</v>
      </c>
      <c r="T94" s="230">
        <f>S94*H94</f>
        <v>0</v>
      </c>
      <c r="AR94" s="23" t="s">
        <v>153</v>
      </c>
      <c r="AT94" s="23" t="s">
        <v>134</v>
      </c>
      <c r="AU94" s="23" t="s">
        <v>80</v>
      </c>
      <c r="AY94" s="23" t="s">
        <v>133</v>
      </c>
      <c r="BE94" s="231">
        <f>IF(N94="základní",J94,0)</f>
        <v>0</v>
      </c>
      <c r="BF94" s="231">
        <f>IF(N94="snížená",J94,0)</f>
        <v>0</v>
      </c>
      <c r="BG94" s="231">
        <f>IF(N94="zákl. přenesená",J94,0)</f>
        <v>0</v>
      </c>
      <c r="BH94" s="231">
        <f>IF(N94="sníž. přenesená",J94,0)</f>
        <v>0</v>
      </c>
      <c r="BI94" s="231">
        <f>IF(N94="nulová",J94,0)</f>
        <v>0</v>
      </c>
      <c r="BJ94" s="23" t="s">
        <v>78</v>
      </c>
      <c r="BK94" s="231">
        <f>ROUND(I94*H94,2)</f>
        <v>0</v>
      </c>
      <c r="BL94" s="23" t="s">
        <v>153</v>
      </c>
      <c r="BM94" s="23" t="s">
        <v>210</v>
      </c>
    </row>
    <row r="95" s="1" customFormat="1">
      <c r="B95" s="45"/>
      <c r="C95" s="73"/>
      <c r="D95" s="232" t="s">
        <v>189</v>
      </c>
      <c r="E95" s="73"/>
      <c r="F95" s="233" t="s">
        <v>211</v>
      </c>
      <c r="G95" s="73"/>
      <c r="H95" s="73"/>
      <c r="I95" s="190"/>
      <c r="J95" s="73"/>
      <c r="K95" s="73"/>
      <c r="L95" s="71"/>
      <c r="M95" s="234"/>
      <c r="N95" s="46"/>
      <c r="O95" s="46"/>
      <c r="P95" s="46"/>
      <c r="Q95" s="46"/>
      <c r="R95" s="46"/>
      <c r="S95" s="46"/>
      <c r="T95" s="94"/>
      <c r="AT95" s="23" t="s">
        <v>189</v>
      </c>
      <c r="AU95" s="23" t="s">
        <v>80</v>
      </c>
    </row>
    <row r="96" s="1" customFormat="1">
      <c r="B96" s="45"/>
      <c r="C96" s="73"/>
      <c r="D96" s="232" t="s">
        <v>141</v>
      </c>
      <c r="E96" s="73"/>
      <c r="F96" s="233" t="s">
        <v>212</v>
      </c>
      <c r="G96" s="73"/>
      <c r="H96" s="73"/>
      <c r="I96" s="190"/>
      <c r="J96" s="73"/>
      <c r="K96" s="73"/>
      <c r="L96" s="71"/>
      <c r="M96" s="234"/>
      <c r="N96" s="46"/>
      <c r="O96" s="46"/>
      <c r="P96" s="46"/>
      <c r="Q96" s="46"/>
      <c r="R96" s="46"/>
      <c r="S96" s="46"/>
      <c r="T96" s="94"/>
      <c r="AT96" s="23" t="s">
        <v>141</v>
      </c>
      <c r="AU96" s="23" t="s">
        <v>80</v>
      </c>
    </row>
    <row r="97" s="1" customFormat="1" ht="25.5" customHeight="1">
      <c r="B97" s="45"/>
      <c r="C97" s="220" t="s">
        <v>164</v>
      </c>
      <c r="D97" s="220" t="s">
        <v>134</v>
      </c>
      <c r="E97" s="221" t="s">
        <v>213</v>
      </c>
      <c r="F97" s="222" t="s">
        <v>214</v>
      </c>
      <c r="G97" s="223" t="s">
        <v>187</v>
      </c>
      <c r="H97" s="224">
        <v>402</v>
      </c>
      <c r="I97" s="225"/>
      <c r="J97" s="226">
        <f>ROUND(I97*H97,2)</f>
        <v>0</v>
      </c>
      <c r="K97" s="222" t="s">
        <v>162</v>
      </c>
      <c r="L97" s="71"/>
      <c r="M97" s="227" t="s">
        <v>21</v>
      </c>
      <c r="N97" s="228" t="s">
        <v>42</v>
      </c>
      <c r="O97" s="46"/>
      <c r="P97" s="229">
        <f>O97*H97</f>
        <v>0</v>
      </c>
      <c r="Q97" s="229">
        <v>0</v>
      </c>
      <c r="R97" s="229">
        <f>Q97*H97</f>
        <v>0</v>
      </c>
      <c r="S97" s="229">
        <v>0</v>
      </c>
      <c r="T97" s="230">
        <f>S97*H97</f>
        <v>0</v>
      </c>
      <c r="AR97" s="23" t="s">
        <v>153</v>
      </c>
      <c r="AT97" s="23" t="s">
        <v>134</v>
      </c>
      <c r="AU97" s="23" t="s">
        <v>80</v>
      </c>
      <c r="AY97" s="23" t="s">
        <v>133</v>
      </c>
      <c r="BE97" s="231">
        <f>IF(N97="základní",J97,0)</f>
        <v>0</v>
      </c>
      <c r="BF97" s="231">
        <f>IF(N97="snížená",J97,0)</f>
        <v>0</v>
      </c>
      <c r="BG97" s="231">
        <f>IF(N97="zákl. přenesená",J97,0)</f>
        <v>0</v>
      </c>
      <c r="BH97" s="231">
        <f>IF(N97="sníž. přenesená",J97,0)</f>
        <v>0</v>
      </c>
      <c r="BI97" s="231">
        <f>IF(N97="nulová",J97,0)</f>
        <v>0</v>
      </c>
      <c r="BJ97" s="23" t="s">
        <v>78</v>
      </c>
      <c r="BK97" s="231">
        <f>ROUND(I97*H97,2)</f>
        <v>0</v>
      </c>
      <c r="BL97" s="23" t="s">
        <v>153</v>
      </c>
      <c r="BM97" s="23" t="s">
        <v>215</v>
      </c>
    </row>
    <row r="98" s="1" customFormat="1">
      <c r="B98" s="45"/>
      <c r="C98" s="73"/>
      <c r="D98" s="232" t="s">
        <v>189</v>
      </c>
      <c r="E98" s="73"/>
      <c r="F98" s="233" t="s">
        <v>216</v>
      </c>
      <c r="G98" s="73"/>
      <c r="H98" s="73"/>
      <c r="I98" s="190"/>
      <c r="J98" s="73"/>
      <c r="K98" s="73"/>
      <c r="L98" s="71"/>
      <c r="M98" s="234"/>
      <c r="N98" s="46"/>
      <c r="O98" s="46"/>
      <c r="P98" s="46"/>
      <c r="Q98" s="46"/>
      <c r="R98" s="46"/>
      <c r="S98" s="46"/>
      <c r="T98" s="94"/>
      <c r="AT98" s="23" t="s">
        <v>189</v>
      </c>
      <c r="AU98" s="23" t="s">
        <v>80</v>
      </c>
    </row>
    <row r="99" s="1" customFormat="1">
      <c r="B99" s="45"/>
      <c r="C99" s="73"/>
      <c r="D99" s="232" t="s">
        <v>141</v>
      </c>
      <c r="E99" s="73"/>
      <c r="F99" s="233" t="s">
        <v>217</v>
      </c>
      <c r="G99" s="73"/>
      <c r="H99" s="73"/>
      <c r="I99" s="190"/>
      <c r="J99" s="73"/>
      <c r="K99" s="73"/>
      <c r="L99" s="71"/>
      <c r="M99" s="234"/>
      <c r="N99" s="46"/>
      <c r="O99" s="46"/>
      <c r="P99" s="46"/>
      <c r="Q99" s="46"/>
      <c r="R99" s="46"/>
      <c r="S99" s="46"/>
      <c r="T99" s="94"/>
      <c r="AT99" s="23" t="s">
        <v>141</v>
      </c>
      <c r="AU99" s="23" t="s">
        <v>80</v>
      </c>
    </row>
    <row r="100" s="11" customFormat="1">
      <c r="B100" s="238"/>
      <c r="C100" s="239"/>
      <c r="D100" s="232" t="s">
        <v>201</v>
      </c>
      <c r="E100" s="240" t="s">
        <v>21</v>
      </c>
      <c r="F100" s="241" t="s">
        <v>218</v>
      </c>
      <c r="G100" s="239"/>
      <c r="H100" s="242">
        <v>402</v>
      </c>
      <c r="I100" s="243"/>
      <c r="J100" s="239"/>
      <c r="K100" s="239"/>
      <c r="L100" s="244"/>
      <c r="M100" s="249"/>
      <c r="N100" s="250"/>
      <c r="O100" s="250"/>
      <c r="P100" s="250"/>
      <c r="Q100" s="250"/>
      <c r="R100" s="250"/>
      <c r="S100" s="250"/>
      <c r="T100" s="251"/>
      <c r="AT100" s="248" t="s">
        <v>201</v>
      </c>
      <c r="AU100" s="248" t="s">
        <v>80</v>
      </c>
      <c r="AV100" s="11" t="s">
        <v>80</v>
      </c>
      <c r="AW100" s="11" t="s">
        <v>34</v>
      </c>
      <c r="AX100" s="11" t="s">
        <v>78</v>
      </c>
      <c r="AY100" s="248" t="s">
        <v>133</v>
      </c>
    </row>
    <row r="101" s="1" customFormat="1" ht="6.96" customHeight="1">
      <c r="B101" s="66"/>
      <c r="C101" s="67"/>
      <c r="D101" s="67"/>
      <c r="E101" s="67"/>
      <c r="F101" s="67"/>
      <c r="G101" s="67"/>
      <c r="H101" s="67"/>
      <c r="I101" s="165"/>
      <c r="J101" s="67"/>
      <c r="K101" s="67"/>
      <c r="L101" s="71"/>
    </row>
  </sheetData>
  <sheetProtection sheet="1" autoFilter="0" formatColumns="0" formatRows="0" objects="1" scenarios="1" spinCount="100000" saltValue="V2QgFE78gITKNeL2ihR16xk72+U6HLQZP4xKzQ9AX/VyqyZce6c/DFrSmgNj7TQDcx4qqnUh37X/ZEKmWLjUNw==" hashValue="QxsJmNj9usKrOQ1/Ba3xZfdPXU0xxgguC3eOvUKLNoB/YM5p+GS0Pe8dSm+eL7mOwLv6YXKSHHRTYUY9Tg3xcA==" algorithmName="SHA-512" password="CC35"/>
  <autoFilter ref="C78:K100"/>
  <mergeCells count="10">
    <mergeCell ref="E7:H7"/>
    <mergeCell ref="E9:H9"/>
    <mergeCell ref="E24:H24"/>
    <mergeCell ref="E45:H45"/>
    <mergeCell ref="E47:H47"/>
    <mergeCell ref="J51:J52"/>
    <mergeCell ref="E69:H69"/>
    <mergeCell ref="E71:H71"/>
    <mergeCell ref="G1:H1"/>
    <mergeCell ref="L2:V2"/>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99</v>
      </c>
      <c r="G1" s="138" t="s">
        <v>100</v>
      </c>
      <c r="H1" s="138"/>
      <c r="I1" s="139"/>
      <c r="J1" s="138" t="s">
        <v>101</v>
      </c>
      <c r="K1" s="137" t="s">
        <v>102</v>
      </c>
      <c r="L1" s="138" t="s">
        <v>103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86</v>
      </c>
    </row>
    <row r="3" ht="6.96" customHeight="1">
      <c r="B3" s="24"/>
      <c r="C3" s="25"/>
      <c r="D3" s="25"/>
      <c r="E3" s="25"/>
      <c r="F3" s="25"/>
      <c r="G3" s="25"/>
      <c r="H3" s="25"/>
      <c r="I3" s="140"/>
      <c r="J3" s="25"/>
      <c r="K3" s="26"/>
      <c r="AT3" s="23" t="s">
        <v>80</v>
      </c>
    </row>
    <row r="4" ht="36.96" customHeight="1">
      <c r="B4" s="27"/>
      <c r="C4" s="28"/>
      <c r="D4" s="29" t="s">
        <v>104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HOLOUBKOV – II/605 PRŮTAH – 1.etapa</v>
      </c>
      <c r="F7" s="39"/>
      <c r="G7" s="39"/>
      <c r="H7" s="39"/>
      <c r="I7" s="141"/>
      <c r="J7" s="28"/>
      <c r="K7" s="30"/>
    </row>
    <row r="8" s="1" customFormat="1">
      <c r="B8" s="45"/>
      <c r="C8" s="46"/>
      <c r="D8" s="39" t="s">
        <v>105</v>
      </c>
      <c r="E8" s="46"/>
      <c r="F8" s="46"/>
      <c r="G8" s="46"/>
      <c r="H8" s="46"/>
      <c r="I8" s="143"/>
      <c r="J8" s="46"/>
      <c r="K8" s="50"/>
    </row>
    <row r="9" s="1" customFormat="1" ht="36.96" customHeight="1">
      <c r="B9" s="45"/>
      <c r="C9" s="46"/>
      <c r="D9" s="46"/>
      <c r="E9" s="144" t="s">
        <v>219</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20. 12. 2017</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tr">
        <f>IF('Rekapitulace stavby'!AN16="","",'Rekapitulace stavby'!AN16)</f>
        <v/>
      </c>
      <c r="K20" s="50"/>
    </row>
    <row r="21" s="1" customFormat="1" ht="18" customHeight="1">
      <c r="B21" s="45"/>
      <c r="C21" s="46"/>
      <c r="D21" s="46"/>
      <c r="E21" s="34" t="str">
        <f>IF('Rekapitulace stavby'!E17="","",'Rekapitulace stavby'!E17)</f>
        <v xml:space="preserve"> </v>
      </c>
      <c r="F21" s="46"/>
      <c r="G21" s="46"/>
      <c r="H21" s="46"/>
      <c r="I21" s="145" t="s">
        <v>30</v>
      </c>
      <c r="J21" s="34" t="str">
        <f>IF('Rekapitulace stavby'!AN17="","",'Rekapitulace stavby'!AN17)</f>
        <v/>
      </c>
      <c r="K21" s="50"/>
    </row>
    <row r="22" s="1" customFormat="1" ht="6.96" customHeight="1">
      <c r="B22" s="45"/>
      <c r="C22" s="46"/>
      <c r="D22" s="46"/>
      <c r="E22" s="46"/>
      <c r="F22" s="46"/>
      <c r="G22" s="46"/>
      <c r="H22" s="46"/>
      <c r="I22" s="143"/>
      <c r="J22" s="46"/>
      <c r="K22" s="50"/>
    </row>
    <row r="23" s="1" customFormat="1" ht="14.4" customHeight="1">
      <c r="B23" s="45"/>
      <c r="C23" s="46"/>
      <c r="D23" s="39" t="s">
        <v>35</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37</v>
      </c>
      <c r="E27" s="46"/>
      <c r="F27" s="46"/>
      <c r="G27" s="46"/>
      <c r="H27" s="46"/>
      <c r="I27" s="143"/>
      <c r="J27" s="154">
        <f>ROUND(J86,2)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39</v>
      </c>
      <c r="G29" s="46"/>
      <c r="H29" s="46"/>
      <c r="I29" s="155" t="s">
        <v>38</v>
      </c>
      <c r="J29" s="51" t="s">
        <v>40</v>
      </c>
      <c r="K29" s="50"/>
    </row>
    <row r="30" s="1" customFormat="1" ht="14.4" customHeight="1">
      <c r="B30" s="45"/>
      <c r="C30" s="46"/>
      <c r="D30" s="54" t="s">
        <v>41</v>
      </c>
      <c r="E30" s="54" t="s">
        <v>42</v>
      </c>
      <c r="F30" s="156">
        <f>ROUND(SUM(BE86:BE327), 2)</f>
        <v>0</v>
      </c>
      <c r="G30" s="46"/>
      <c r="H30" s="46"/>
      <c r="I30" s="157">
        <v>0.20999999999999999</v>
      </c>
      <c r="J30" s="156">
        <f>ROUND(ROUND((SUM(BE86:BE327)), 2)*I30, 2)</f>
        <v>0</v>
      </c>
      <c r="K30" s="50"/>
    </row>
    <row r="31" s="1" customFormat="1" ht="14.4" customHeight="1">
      <c r="B31" s="45"/>
      <c r="C31" s="46"/>
      <c r="D31" s="46"/>
      <c r="E31" s="54" t="s">
        <v>43</v>
      </c>
      <c r="F31" s="156">
        <f>ROUND(SUM(BF86:BF327), 2)</f>
        <v>0</v>
      </c>
      <c r="G31" s="46"/>
      <c r="H31" s="46"/>
      <c r="I31" s="157">
        <v>0.14999999999999999</v>
      </c>
      <c r="J31" s="156">
        <f>ROUND(ROUND((SUM(BF86:BF327)), 2)*I31, 2)</f>
        <v>0</v>
      </c>
      <c r="K31" s="50"/>
    </row>
    <row r="32" hidden="1" s="1" customFormat="1" ht="14.4" customHeight="1">
      <c r="B32" s="45"/>
      <c r="C32" s="46"/>
      <c r="D32" s="46"/>
      <c r="E32" s="54" t="s">
        <v>44</v>
      </c>
      <c r="F32" s="156">
        <f>ROUND(SUM(BG86:BG327), 2)</f>
        <v>0</v>
      </c>
      <c r="G32" s="46"/>
      <c r="H32" s="46"/>
      <c r="I32" s="157">
        <v>0.20999999999999999</v>
      </c>
      <c r="J32" s="156">
        <v>0</v>
      </c>
      <c r="K32" s="50"/>
    </row>
    <row r="33" hidden="1" s="1" customFormat="1" ht="14.4" customHeight="1">
      <c r="B33" s="45"/>
      <c r="C33" s="46"/>
      <c r="D33" s="46"/>
      <c r="E33" s="54" t="s">
        <v>45</v>
      </c>
      <c r="F33" s="156">
        <f>ROUND(SUM(BH86:BH327), 2)</f>
        <v>0</v>
      </c>
      <c r="G33" s="46"/>
      <c r="H33" s="46"/>
      <c r="I33" s="157">
        <v>0.14999999999999999</v>
      </c>
      <c r="J33" s="156">
        <v>0</v>
      </c>
      <c r="K33" s="50"/>
    </row>
    <row r="34" hidden="1" s="1" customFormat="1" ht="14.4" customHeight="1">
      <c r="B34" s="45"/>
      <c r="C34" s="46"/>
      <c r="D34" s="46"/>
      <c r="E34" s="54" t="s">
        <v>46</v>
      </c>
      <c r="F34" s="156">
        <f>ROUND(SUM(BI86:BI327),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47</v>
      </c>
      <c r="E36" s="97"/>
      <c r="F36" s="97"/>
      <c r="G36" s="160" t="s">
        <v>48</v>
      </c>
      <c r="H36" s="161" t="s">
        <v>49</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HOLOUBKOV – II/605 PRŮTAH – 1.etapa</v>
      </c>
      <c r="F45" s="39"/>
      <c r="G45" s="39"/>
      <c r="H45" s="39"/>
      <c r="I45" s="143"/>
      <c r="J45" s="46"/>
      <c r="K45" s="50"/>
    </row>
    <row r="46" s="1" customFormat="1" ht="14.4" customHeight="1">
      <c r="B46" s="45"/>
      <c r="C46" s="39" t="s">
        <v>105</v>
      </c>
      <c r="D46" s="46"/>
      <c r="E46" s="46"/>
      <c r="F46" s="46"/>
      <c r="G46" s="46"/>
      <c r="H46" s="46"/>
      <c r="I46" s="143"/>
      <c r="J46" s="46"/>
      <c r="K46" s="50"/>
    </row>
    <row r="47" s="1" customFormat="1" ht="17.25" customHeight="1">
      <c r="B47" s="45"/>
      <c r="C47" s="46"/>
      <c r="D47" s="46"/>
      <c r="E47" s="144" t="str">
        <f>E9</f>
        <v>SO 101 - KOMUNIKACE - siln. II/605</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 </v>
      </c>
      <c r="G49" s="46"/>
      <c r="H49" s="46"/>
      <c r="I49" s="145" t="s">
        <v>25</v>
      </c>
      <c r="J49" s="146" t="str">
        <f>IF(J12="","",J12)</f>
        <v>20. 12. 2017</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SÚSPK a Obec Holoubkov</v>
      </c>
      <c r="G51" s="46"/>
      <c r="H51" s="46"/>
      <c r="I51" s="145" t="s">
        <v>33</v>
      </c>
      <c r="J51" s="43" t="str">
        <f>E21</f>
        <v xml:space="preserve"> </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108</v>
      </c>
      <c r="D54" s="158"/>
      <c r="E54" s="158"/>
      <c r="F54" s="158"/>
      <c r="G54" s="158"/>
      <c r="H54" s="158"/>
      <c r="I54" s="172"/>
      <c r="J54" s="173" t="s">
        <v>109</v>
      </c>
      <c r="K54" s="174"/>
    </row>
    <row r="55" s="1" customFormat="1" ht="10.32" customHeight="1">
      <c r="B55" s="45"/>
      <c r="C55" s="46"/>
      <c r="D55" s="46"/>
      <c r="E55" s="46"/>
      <c r="F55" s="46"/>
      <c r="G55" s="46"/>
      <c r="H55" s="46"/>
      <c r="I55" s="143"/>
      <c r="J55" s="46"/>
      <c r="K55" s="50"/>
    </row>
    <row r="56" s="1" customFormat="1" ht="29.28" customHeight="1">
      <c r="B56" s="45"/>
      <c r="C56" s="175" t="s">
        <v>110</v>
      </c>
      <c r="D56" s="46"/>
      <c r="E56" s="46"/>
      <c r="F56" s="46"/>
      <c r="G56" s="46"/>
      <c r="H56" s="46"/>
      <c r="I56" s="143"/>
      <c r="J56" s="154">
        <f>J86</f>
        <v>0</v>
      </c>
      <c r="K56" s="50"/>
      <c r="AU56" s="23" t="s">
        <v>111</v>
      </c>
    </row>
    <row r="57" s="7" customFormat="1" ht="24.96" customHeight="1">
      <c r="B57" s="176"/>
      <c r="C57" s="177"/>
      <c r="D57" s="178" t="s">
        <v>179</v>
      </c>
      <c r="E57" s="179"/>
      <c r="F57" s="179"/>
      <c r="G57" s="179"/>
      <c r="H57" s="179"/>
      <c r="I57" s="180"/>
      <c r="J57" s="181">
        <f>J87</f>
        <v>0</v>
      </c>
      <c r="K57" s="182"/>
    </row>
    <row r="58" s="8" customFormat="1" ht="19.92" customHeight="1">
      <c r="B58" s="183"/>
      <c r="C58" s="184"/>
      <c r="D58" s="185" t="s">
        <v>180</v>
      </c>
      <c r="E58" s="186"/>
      <c r="F58" s="186"/>
      <c r="G58" s="186"/>
      <c r="H58" s="186"/>
      <c r="I58" s="187"/>
      <c r="J58" s="188">
        <f>J88</f>
        <v>0</v>
      </c>
      <c r="K58" s="189"/>
    </row>
    <row r="59" s="8" customFormat="1" ht="19.92" customHeight="1">
      <c r="B59" s="183"/>
      <c r="C59" s="184"/>
      <c r="D59" s="185" t="s">
        <v>220</v>
      </c>
      <c r="E59" s="186"/>
      <c r="F59" s="186"/>
      <c r="G59" s="186"/>
      <c r="H59" s="186"/>
      <c r="I59" s="187"/>
      <c r="J59" s="188">
        <f>J163</f>
        <v>0</v>
      </c>
      <c r="K59" s="189"/>
    </row>
    <row r="60" s="8" customFormat="1" ht="19.92" customHeight="1">
      <c r="B60" s="183"/>
      <c r="C60" s="184"/>
      <c r="D60" s="185" t="s">
        <v>221</v>
      </c>
      <c r="E60" s="186"/>
      <c r="F60" s="186"/>
      <c r="G60" s="186"/>
      <c r="H60" s="186"/>
      <c r="I60" s="187"/>
      <c r="J60" s="188">
        <f>J180</f>
        <v>0</v>
      </c>
      <c r="K60" s="189"/>
    </row>
    <row r="61" s="8" customFormat="1" ht="19.92" customHeight="1">
      <c r="B61" s="183"/>
      <c r="C61" s="184"/>
      <c r="D61" s="185" t="s">
        <v>222</v>
      </c>
      <c r="E61" s="186"/>
      <c r="F61" s="186"/>
      <c r="G61" s="186"/>
      <c r="H61" s="186"/>
      <c r="I61" s="187"/>
      <c r="J61" s="188">
        <f>J212</f>
        <v>0</v>
      </c>
      <c r="K61" s="189"/>
    </row>
    <row r="62" s="8" customFormat="1" ht="19.92" customHeight="1">
      <c r="B62" s="183"/>
      <c r="C62" s="184"/>
      <c r="D62" s="185" t="s">
        <v>181</v>
      </c>
      <c r="E62" s="186"/>
      <c r="F62" s="186"/>
      <c r="G62" s="186"/>
      <c r="H62" s="186"/>
      <c r="I62" s="187"/>
      <c r="J62" s="188">
        <f>J219</f>
        <v>0</v>
      </c>
      <c r="K62" s="189"/>
    </row>
    <row r="63" s="8" customFormat="1" ht="19.92" customHeight="1">
      <c r="B63" s="183"/>
      <c r="C63" s="184"/>
      <c r="D63" s="185" t="s">
        <v>223</v>
      </c>
      <c r="E63" s="186"/>
      <c r="F63" s="186"/>
      <c r="G63" s="186"/>
      <c r="H63" s="186"/>
      <c r="I63" s="187"/>
      <c r="J63" s="188">
        <f>J236</f>
        <v>0</v>
      </c>
      <c r="K63" s="189"/>
    </row>
    <row r="64" s="8" customFormat="1" ht="19.92" customHeight="1">
      <c r="B64" s="183"/>
      <c r="C64" s="184"/>
      <c r="D64" s="185" t="s">
        <v>224</v>
      </c>
      <c r="E64" s="186"/>
      <c r="F64" s="186"/>
      <c r="G64" s="186"/>
      <c r="H64" s="186"/>
      <c r="I64" s="187"/>
      <c r="J64" s="188">
        <f>J263</f>
        <v>0</v>
      </c>
      <c r="K64" s="189"/>
    </row>
    <row r="65" s="8" customFormat="1" ht="19.92" customHeight="1">
      <c r="B65" s="183"/>
      <c r="C65" s="184"/>
      <c r="D65" s="185" t="s">
        <v>225</v>
      </c>
      <c r="E65" s="186"/>
      <c r="F65" s="186"/>
      <c r="G65" s="186"/>
      <c r="H65" s="186"/>
      <c r="I65" s="187"/>
      <c r="J65" s="188">
        <f>J315</f>
        <v>0</v>
      </c>
      <c r="K65" s="189"/>
    </row>
    <row r="66" s="8" customFormat="1" ht="19.92" customHeight="1">
      <c r="B66" s="183"/>
      <c r="C66" s="184"/>
      <c r="D66" s="185" t="s">
        <v>226</v>
      </c>
      <c r="E66" s="186"/>
      <c r="F66" s="186"/>
      <c r="G66" s="186"/>
      <c r="H66" s="186"/>
      <c r="I66" s="187"/>
      <c r="J66" s="188">
        <f>J323</f>
        <v>0</v>
      </c>
      <c r="K66" s="189"/>
    </row>
    <row r="67" s="1" customFormat="1" ht="21.84" customHeight="1">
      <c r="B67" s="45"/>
      <c r="C67" s="46"/>
      <c r="D67" s="46"/>
      <c r="E67" s="46"/>
      <c r="F67" s="46"/>
      <c r="G67" s="46"/>
      <c r="H67" s="46"/>
      <c r="I67" s="143"/>
      <c r="J67" s="46"/>
      <c r="K67" s="50"/>
    </row>
    <row r="68" s="1" customFormat="1" ht="6.96" customHeight="1">
      <c r="B68" s="66"/>
      <c r="C68" s="67"/>
      <c r="D68" s="67"/>
      <c r="E68" s="67"/>
      <c r="F68" s="67"/>
      <c r="G68" s="67"/>
      <c r="H68" s="67"/>
      <c r="I68" s="165"/>
      <c r="J68" s="67"/>
      <c r="K68" s="68"/>
    </row>
    <row r="72" s="1" customFormat="1" ht="6.96" customHeight="1">
      <c r="B72" s="69"/>
      <c r="C72" s="70"/>
      <c r="D72" s="70"/>
      <c r="E72" s="70"/>
      <c r="F72" s="70"/>
      <c r="G72" s="70"/>
      <c r="H72" s="70"/>
      <c r="I72" s="168"/>
      <c r="J72" s="70"/>
      <c r="K72" s="70"/>
      <c r="L72" s="71"/>
    </row>
    <row r="73" s="1" customFormat="1" ht="36.96" customHeight="1">
      <c r="B73" s="45"/>
      <c r="C73" s="72" t="s">
        <v>116</v>
      </c>
      <c r="D73" s="73"/>
      <c r="E73" s="73"/>
      <c r="F73" s="73"/>
      <c r="G73" s="73"/>
      <c r="H73" s="73"/>
      <c r="I73" s="190"/>
      <c r="J73" s="73"/>
      <c r="K73" s="73"/>
      <c r="L73" s="71"/>
    </row>
    <row r="74" s="1" customFormat="1" ht="6.96" customHeight="1">
      <c r="B74" s="45"/>
      <c r="C74" s="73"/>
      <c r="D74" s="73"/>
      <c r="E74" s="73"/>
      <c r="F74" s="73"/>
      <c r="G74" s="73"/>
      <c r="H74" s="73"/>
      <c r="I74" s="190"/>
      <c r="J74" s="73"/>
      <c r="K74" s="73"/>
      <c r="L74" s="71"/>
    </row>
    <row r="75" s="1" customFormat="1" ht="14.4" customHeight="1">
      <c r="B75" s="45"/>
      <c r="C75" s="75" t="s">
        <v>18</v>
      </c>
      <c r="D75" s="73"/>
      <c r="E75" s="73"/>
      <c r="F75" s="73"/>
      <c r="G75" s="73"/>
      <c r="H75" s="73"/>
      <c r="I75" s="190"/>
      <c r="J75" s="73"/>
      <c r="K75" s="73"/>
      <c r="L75" s="71"/>
    </row>
    <row r="76" s="1" customFormat="1" ht="16.5" customHeight="1">
      <c r="B76" s="45"/>
      <c r="C76" s="73"/>
      <c r="D76" s="73"/>
      <c r="E76" s="191" t="str">
        <f>E7</f>
        <v>HOLOUBKOV – II/605 PRŮTAH – 1.etapa</v>
      </c>
      <c r="F76" s="75"/>
      <c r="G76" s="75"/>
      <c r="H76" s="75"/>
      <c r="I76" s="190"/>
      <c r="J76" s="73"/>
      <c r="K76" s="73"/>
      <c r="L76" s="71"/>
    </row>
    <row r="77" s="1" customFormat="1" ht="14.4" customHeight="1">
      <c r="B77" s="45"/>
      <c r="C77" s="75" t="s">
        <v>105</v>
      </c>
      <c r="D77" s="73"/>
      <c r="E77" s="73"/>
      <c r="F77" s="73"/>
      <c r="G77" s="73"/>
      <c r="H77" s="73"/>
      <c r="I77" s="190"/>
      <c r="J77" s="73"/>
      <c r="K77" s="73"/>
      <c r="L77" s="71"/>
    </row>
    <row r="78" s="1" customFormat="1" ht="17.25" customHeight="1">
      <c r="B78" s="45"/>
      <c r="C78" s="73"/>
      <c r="D78" s="73"/>
      <c r="E78" s="81" t="str">
        <f>E9</f>
        <v>SO 101 - KOMUNIKACE - siln. II/605</v>
      </c>
      <c r="F78" s="73"/>
      <c r="G78" s="73"/>
      <c r="H78" s="73"/>
      <c r="I78" s="190"/>
      <c r="J78" s="73"/>
      <c r="K78" s="73"/>
      <c r="L78" s="71"/>
    </row>
    <row r="79" s="1" customFormat="1" ht="6.96" customHeight="1">
      <c r="B79" s="45"/>
      <c r="C79" s="73"/>
      <c r="D79" s="73"/>
      <c r="E79" s="73"/>
      <c r="F79" s="73"/>
      <c r="G79" s="73"/>
      <c r="H79" s="73"/>
      <c r="I79" s="190"/>
      <c r="J79" s="73"/>
      <c r="K79" s="73"/>
      <c r="L79" s="71"/>
    </row>
    <row r="80" s="1" customFormat="1" ht="18" customHeight="1">
      <c r="B80" s="45"/>
      <c r="C80" s="75" t="s">
        <v>23</v>
      </c>
      <c r="D80" s="73"/>
      <c r="E80" s="73"/>
      <c r="F80" s="192" t="str">
        <f>F12</f>
        <v xml:space="preserve"> </v>
      </c>
      <c r="G80" s="73"/>
      <c r="H80" s="73"/>
      <c r="I80" s="193" t="s">
        <v>25</v>
      </c>
      <c r="J80" s="84" t="str">
        <f>IF(J12="","",J12)</f>
        <v>20. 12. 2017</v>
      </c>
      <c r="K80" s="73"/>
      <c r="L80" s="71"/>
    </row>
    <row r="81" s="1" customFormat="1" ht="6.96" customHeight="1">
      <c r="B81" s="45"/>
      <c r="C81" s="73"/>
      <c r="D81" s="73"/>
      <c r="E81" s="73"/>
      <c r="F81" s="73"/>
      <c r="G81" s="73"/>
      <c r="H81" s="73"/>
      <c r="I81" s="190"/>
      <c r="J81" s="73"/>
      <c r="K81" s="73"/>
      <c r="L81" s="71"/>
    </row>
    <row r="82" s="1" customFormat="1">
      <c r="B82" s="45"/>
      <c r="C82" s="75" t="s">
        <v>27</v>
      </c>
      <c r="D82" s="73"/>
      <c r="E82" s="73"/>
      <c r="F82" s="192" t="str">
        <f>E15</f>
        <v>SÚSPK a Obec Holoubkov</v>
      </c>
      <c r="G82" s="73"/>
      <c r="H82" s="73"/>
      <c r="I82" s="193" t="s">
        <v>33</v>
      </c>
      <c r="J82" s="192" t="str">
        <f>E21</f>
        <v xml:space="preserve"> </v>
      </c>
      <c r="K82" s="73"/>
      <c r="L82" s="71"/>
    </row>
    <row r="83" s="1" customFormat="1" ht="14.4" customHeight="1">
      <c r="B83" s="45"/>
      <c r="C83" s="75" t="s">
        <v>31</v>
      </c>
      <c r="D83" s="73"/>
      <c r="E83" s="73"/>
      <c r="F83" s="192" t="str">
        <f>IF(E18="","",E18)</f>
        <v/>
      </c>
      <c r="G83" s="73"/>
      <c r="H83" s="73"/>
      <c r="I83" s="190"/>
      <c r="J83" s="73"/>
      <c r="K83" s="73"/>
      <c r="L83" s="71"/>
    </row>
    <row r="84" s="1" customFormat="1" ht="10.32" customHeight="1">
      <c r="B84" s="45"/>
      <c r="C84" s="73"/>
      <c r="D84" s="73"/>
      <c r="E84" s="73"/>
      <c r="F84" s="73"/>
      <c r="G84" s="73"/>
      <c r="H84" s="73"/>
      <c r="I84" s="190"/>
      <c r="J84" s="73"/>
      <c r="K84" s="73"/>
      <c r="L84" s="71"/>
    </row>
    <row r="85" s="9" customFormat="1" ht="29.28" customHeight="1">
      <c r="B85" s="194"/>
      <c r="C85" s="195" t="s">
        <v>117</v>
      </c>
      <c r="D85" s="196" t="s">
        <v>56</v>
      </c>
      <c r="E85" s="196" t="s">
        <v>52</v>
      </c>
      <c r="F85" s="196" t="s">
        <v>118</v>
      </c>
      <c r="G85" s="196" t="s">
        <v>119</v>
      </c>
      <c r="H85" s="196" t="s">
        <v>120</v>
      </c>
      <c r="I85" s="197" t="s">
        <v>121</v>
      </c>
      <c r="J85" s="196" t="s">
        <v>109</v>
      </c>
      <c r="K85" s="198" t="s">
        <v>122</v>
      </c>
      <c r="L85" s="199"/>
      <c r="M85" s="101" t="s">
        <v>123</v>
      </c>
      <c r="N85" s="102" t="s">
        <v>41</v>
      </c>
      <c r="O85" s="102" t="s">
        <v>124</v>
      </c>
      <c r="P85" s="102" t="s">
        <v>125</v>
      </c>
      <c r="Q85" s="102" t="s">
        <v>126</v>
      </c>
      <c r="R85" s="102" t="s">
        <v>127</v>
      </c>
      <c r="S85" s="102" t="s">
        <v>128</v>
      </c>
      <c r="T85" s="103" t="s">
        <v>129</v>
      </c>
    </row>
    <row r="86" s="1" customFormat="1" ht="29.28" customHeight="1">
      <c r="B86" s="45"/>
      <c r="C86" s="107" t="s">
        <v>110</v>
      </c>
      <c r="D86" s="73"/>
      <c r="E86" s="73"/>
      <c r="F86" s="73"/>
      <c r="G86" s="73"/>
      <c r="H86" s="73"/>
      <c r="I86" s="190"/>
      <c r="J86" s="200">
        <f>BK86</f>
        <v>0</v>
      </c>
      <c r="K86" s="73"/>
      <c r="L86" s="71"/>
      <c r="M86" s="104"/>
      <c r="N86" s="105"/>
      <c r="O86" s="105"/>
      <c r="P86" s="201">
        <f>P87</f>
        <v>0</v>
      </c>
      <c r="Q86" s="105"/>
      <c r="R86" s="201">
        <f>R87</f>
        <v>492.04054873999991</v>
      </c>
      <c r="S86" s="105"/>
      <c r="T86" s="202">
        <f>T87</f>
        <v>1347.105</v>
      </c>
      <c r="AT86" s="23" t="s">
        <v>70</v>
      </c>
      <c r="AU86" s="23" t="s">
        <v>111</v>
      </c>
      <c r="BK86" s="203">
        <f>BK87</f>
        <v>0</v>
      </c>
    </row>
    <row r="87" s="10" customFormat="1" ht="37.44" customHeight="1">
      <c r="B87" s="204"/>
      <c r="C87" s="205"/>
      <c r="D87" s="206" t="s">
        <v>70</v>
      </c>
      <c r="E87" s="207" t="s">
        <v>182</v>
      </c>
      <c r="F87" s="207" t="s">
        <v>183</v>
      </c>
      <c r="G87" s="205"/>
      <c r="H87" s="205"/>
      <c r="I87" s="208"/>
      <c r="J87" s="209">
        <f>BK87</f>
        <v>0</v>
      </c>
      <c r="K87" s="205"/>
      <c r="L87" s="210"/>
      <c r="M87" s="211"/>
      <c r="N87" s="212"/>
      <c r="O87" s="212"/>
      <c r="P87" s="213">
        <f>P88+P163+P180+P212+P219+P236+P263+P315+P323</f>
        <v>0</v>
      </c>
      <c r="Q87" s="212"/>
      <c r="R87" s="213">
        <f>R88+R163+R180+R212+R219+R236+R263+R315+R323</f>
        <v>492.04054873999991</v>
      </c>
      <c r="S87" s="212"/>
      <c r="T87" s="214">
        <f>T88+T163+T180+T212+T219+T236+T263+T315+T323</f>
        <v>1347.105</v>
      </c>
      <c r="AR87" s="215" t="s">
        <v>78</v>
      </c>
      <c r="AT87" s="216" t="s">
        <v>70</v>
      </c>
      <c r="AU87" s="216" t="s">
        <v>71</v>
      </c>
      <c r="AY87" s="215" t="s">
        <v>133</v>
      </c>
      <c r="BK87" s="217">
        <f>BK88+BK163+BK180+BK212+BK219+BK236+BK263+BK315+BK323</f>
        <v>0</v>
      </c>
    </row>
    <row r="88" s="10" customFormat="1" ht="19.92" customHeight="1">
      <c r="B88" s="204"/>
      <c r="C88" s="205"/>
      <c r="D88" s="206" t="s">
        <v>70</v>
      </c>
      <c r="E88" s="218" t="s">
        <v>78</v>
      </c>
      <c r="F88" s="218" t="s">
        <v>184</v>
      </c>
      <c r="G88" s="205"/>
      <c r="H88" s="205"/>
      <c r="I88" s="208"/>
      <c r="J88" s="219">
        <f>BK88</f>
        <v>0</v>
      </c>
      <c r="K88" s="205"/>
      <c r="L88" s="210"/>
      <c r="M88" s="211"/>
      <c r="N88" s="212"/>
      <c r="O88" s="212"/>
      <c r="P88" s="213">
        <f>SUM(P89:P162)</f>
        <v>0</v>
      </c>
      <c r="Q88" s="212"/>
      <c r="R88" s="213">
        <f>SUM(R89:R162)</f>
        <v>83.659010000000009</v>
      </c>
      <c r="S88" s="212"/>
      <c r="T88" s="214">
        <f>SUM(T89:T162)</f>
        <v>1342.431</v>
      </c>
      <c r="AR88" s="215" t="s">
        <v>78</v>
      </c>
      <c r="AT88" s="216" t="s">
        <v>70</v>
      </c>
      <c r="AU88" s="216" t="s">
        <v>78</v>
      </c>
      <c r="AY88" s="215" t="s">
        <v>133</v>
      </c>
      <c r="BK88" s="217">
        <f>SUM(BK89:BK162)</f>
        <v>0</v>
      </c>
    </row>
    <row r="89" s="1" customFormat="1" ht="38.25" customHeight="1">
      <c r="B89" s="45"/>
      <c r="C89" s="220" t="s">
        <v>78</v>
      </c>
      <c r="D89" s="220" t="s">
        <v>134</v>
      </c>
      <c r="E89" s="221" t="s">
        <v>227</v>
      </c>
      <c r="F89" s="222" t="s">
        <v>228</v>
      </c>
      <c r="G89" s="223" t="s">
        <v>187</v>
      </c>
      <c r="H89" s="224">
        <v>260</v>
      </c>
      <c r="I89" s="225"/>
      <c r="J89" s="226">
        <f>ROUND(I89*H89,2)</f>
        <v>0</v>
      </c>
      <c r="K89" s="222" t="s">
        <v>162</v>
      </c>
      <c r="L89" s="71"/>
      <c r="M89" s="227" t="s">
        <v>21</v>
      </c>
      <c r="N89" s="228" t="s">
        <v>42</v>
      </c>
      <c r="O89" s="46"/>
      <c r="P89" s="229">
        <f>O89*H89</f>
        <v>0</v>
      </c>
      <c r="Q89" s="229">
        <v>9.0000000000000006E-05</v>
      </c>
      <c r="R89" s="229">
        <f>Q89*H89</f>
        <v>0.023400000000000001</v>
      </c>
      <c r="S89" s="229">
        <v>0.25600000000000001</v>
      </c>
      <c r="T89" s="230">
        <f>S89*H89</f>
        <v>66.560000000000002</v>
      </c>
      <c r="AR89" s="23" t="s">
        <v>153</v>
      </c>
      <c r="AT89" s="23" t="s">
        <v>134</v>
      </c>
      <c r="AU89" s="23" t="s">
        <v>80</v>
      </c>
      <c r="AY89" s="23" t="s">
        <v>133</v>
      </c>
      <c r="BE89" s="231">
        <f>IF(N89="základní",J89,0)</f>
        <v>0</v>
      </c>
      <c r="BF89" s="231">
        <f>IF(N89="snížená",J89,0)</f>
        <v>0</v>
      </c>
      <c r="BG89" s="231">
        <f>IF(N89="zákl. přenesená",J89,0)</f>
        <v>0</v>
      </c>
      <c r="BH89" s="231">
        <f>IF(N89="sníž. přenesená",J89,0)</f>
        <v>0</v>
      </c>
      <c r="BI89" s="231">
        <f>IF(N89="nulová",J89,0)</f>
        <v>0</v>
      </c>
      <c r="BJ89" s="23" t="s">
        <v>78</v>
      </c>
      <c r="BK89" s="231">
        <f>ROUND(I89*H89,2)</f>
        <v>0</v>
      </c>
      <c r="BL89" s="23" t="s">
        <v>153</v>
      </c>
      <c r="BM89" s="23" t="s">
        <v>229</v>
      </c>
    </row>
    <row r="90" s="1" customFormat="1">
      <c r="B90" s="45"/>
      <c r="C90" s="73"/>
      <c r="D90" s="232" t="s">
        <v>189</v>
      </c>
      <c r="E90" s="73"/>
      <c r="F90" s="233" t="s">
        <v>194</v>
      </c>
      <c r="G90" s="73"/>
      <c r="H90" s="73"/>
      <c r="I90" s="190"/>
      <c r="J90" s="73"/>
      <c r="K90" s="73"/>
      <c r="L90" s="71"/>
      <c r="M90" s="234"/>
      <c r="N90" s="46"/>
      <c r="O90" s="46"/>
      <c r="P90" s="46"/>
      <c r="Q90" s="46"/>
      <c r="R90" s="46"/>
      <c r="S90" s="46"/>
      <c r="T90" s="94"/>
      <c r="AT90" s="23" t="s">
        <v>189</v>
      </c>
      <c r="AU90" s="23" t="s">
        <v>80</v>
      </c>
    </row>
    <row r="91" s="1" customFormat="1" ht="38.25" customHeight="1">
      <c r="B91" s="45"/>
      <c r="C91" s="220" t="s">
        <v>80</v>
      </c>
      <c r="D91" s="220" t="s">
        <v>134</v>
      </c>
      <c r="E91" s="221" t="s">
        <v>230</v>
      </c>
      <c r="F91" s="222" t="s">
        <v>231</v>
      </c>
      <c r="G91" s="223" t="s">
        <v>187</v>
      </c>
      <c r="H91" s="224">
        <v>4296</v>
      </c>
      <c r="I91" s="225"/>
      <c r="J91" s="226">
        <f>ROUND(I91*H91,2)</f>
        <v>0</v>
      </c>
      <c r="K91" s="222" t="s">
        <v>162</v>
      </c>
      <c r="L91" s="71"/>
      <c r="M91" s="227" t="s">
        <v>21</v>
      </c>
      <c r="N91" s="228" t="s">
        <v>42</v>
      </c>
      <c r="O91" s="46"/>
      <c r="P91" s="229">
        <f>O91*H91</f>
        <v>0</v>
      </c>
      <c r="Q91" s="229">
        <v>0.00016000000000000001</v>
      </c>
      <c r="R91" s="229">
        <f>Q91*H91</f>
        <v>0.68736000000000008</v>
      </c>
      <c r="S91" s="229">
        <v>0.25600000000000001</v>
      </c>
      <c r="T91" s="230">
        <f>S91*H91</f>
        <v>1099.7760000000001</v>
      </c>
      <c r="AR91" s="23" t="s">
        <v>153</v>
      </c>
      <c r="AT91" s="23" t="s">
        <v>134</v>
      </c>
      <c r="AU91" s="23" t="s">
        <v>80</v>
      </c>
      <c r="AY91" s="23" t="s">
        <v>133</v>
      </c>
      <c r="BE91" s="231">
        <f>IF(N91="základní",J91,0)</f>
        <v>0</v>
      </c>
      <c r="BF91" s="231">
        <f>IF(N91="snížená",J91,0)</f>
        <v>0</v>
      </c>
      <c r="BG91" s="231">
        <f>IF(N91="zákl. přenesená",J91,0)</f>
        <v>0</v>
      </c>
      <c r="BH91" s="231">
        <f>IF(N91="sníž. přenesená",J91,0)</f>
        <v>0</v>
      </c>
      <c r="BI91" s="231">
        <f>IF(N91="nulová",J91,0)</f>
        <v>0</v>
      </c>
      <c r="BJ91" s="23" t="s">
        <v>78</v>
      </c>
      <c r="BK91" s="231">
        <f>ROUND(I91*H91,2)</f>
        <v>0</v>
      </c>
      <c r="BL91" s="23" t="s">
        <v>153</v>
      </c>
      <c r="BM91" s="23" t="s">
        <v>232</v>
      </c>
    </row>
    <row r="92" s="1" customFormat="1">
      <c r="B92" s="45"/>
      <c r="C92" s="73"/>
      <c r="D92" s="232" t="s">
        <v>189</v>
      </c>
      <c r="E92" s="73"/>
      <c r="F92" s="233" t="s">
        <v>194</v>
      </c>
      <c r="G92" s="73"/>
      <c r="H92" s="73"/>
      <c r="I92" s="190"/>
      <c r="J92" s="73"/>
      <c r="K92" s="73"/>
      <c r="L92" s="71"/>
      <c r="M92" s="234"/>
      <c r="N92" s="46"/>
      <c r="O92" s="46"/>
      <c r="P92" s="46"/>
      <c r="Q92" s="46"/>
      <c r="R92" s="46"/>
      <c r="S92" s="46"/>
      <c r="T92" s="94"/>
      <c r="AT92" s="23" t="s">
        <v>189</v>
      </c>
      <c r="AU92" s="23" t="s">
        <v>80</v>
      </c>
    </row>
    <row r="93" s="1" customFormat="1">
      <c r="B93" s="45"/>
      <c r="C93" s="73"/>
      <c r="D93" s="232" t="s">
        <v>141</v>
      </c>
      <c r="E93" s="73"/>
      <c r="F93" s="233" t="s">
        <v>233</v>
      </c>
      <c r="G93" s="73"/>
      <c r="H93" s="73"/>
      <c r="I93" s="190"/>
      <c r="J93" s="73"/>
      <c r="K93" s="73"/>
      <c r="L93" s="71"/>
      <c r="M93" s="234"/>
      <c r="N93" s="46"/>
      <c r="O93" s="46"/>
      <c r="P93" s="46"/>
      <c r="Q93" s="46"/>
      <c r="R93" s="46"/>
      <c r="S93" s="46"/>
      <c r="T93" s="94"/>
      <c r="AT93" s="23" t="s">
        <v>141</v>
      </c>
      <c r="AU93" s="23" t="s">
        <v>80</v>
      </c>
    </row>
    <row r="94" s="1" customFormat="1" ht="38.25" customHeight="1">
      <c r="B94" s="45"/>
      <c r="C94" s="220" t="s">
        <v>147</v>
      </c>
      <c r="D94" s="220" t="s">
        <v>134</v>
      </c>
      <c r="E94" s="221" t="s">
        <v>234</v>
      </c>
      <c r="F94" s="222" t="s">
        <v>235</v>
      </c>
      <c r="G94" s="223" t="s">
        <v>236</v>
      </c>
      <c r="H94" s="224">
        <v>859</v>
      </c>
      <c r="I94" s="225"/>
      <c r="J94" s="226">
        <f>ROUND(I94*H94,2)</f>
        <v>0</v>
      </c>
      <c r="K94" s="222" t="s">
        <v>162</v>
      </c>
      <c r="L94" s="71"/>
      <c r="M94" s="227" t="s">
        <v>21</v>
      </c>
      <c r="N94" s="228" t="s">
        <v>42</v>
      </c>
      <c r="O94" s="46"/>
      <c r="P94" s="229">
        <f>O94*H94</f>
        <v>0</v>
      </c>
      <c r="Q94" s="229">
        <v>0</v>
      </c>
      <c r="R94" s="229">
        <f>Q94*H94</f>
        <v>0</v>
      </c>
      <c r="S94" s="229">
        <v>0.20499999999999999</v>
      </c>
      <c r="T94" s="230">
        <f>S94*H94</f>
        <v>176.095</v>
      </c>
      <c r="AR94" s="23" t="s">
        <v>153</v>
      </c>
      <c r="AT94" s="23" t="s">
        <v>134</v>
      </c>
      <c r="AU94" s="23" t="s">
        <v>80</v>
      </c>
      <c r="AY94" s="23" t="s">
        <v>133</v>
      </c>
      <c r="BE94" s="231">
        <f>IF(N94="základní",J94,0)</f>
        <v>0</v>
      </c>
      <c r="BF94" s="231">
        <f>IF(N94="snížená",J94,0)</f>
        <v>0</v>
      </c>
      <c r="BG94" s="231">
        <f>IF(N94="zákl. přenesená",J94,0)</f>
        <v>0</v>
      </c>
      <c r="BH94" s="231">
        <f>IF(N94="sníž. přenesená",J94,0)</f>
        <v>0</v>
      </c>
      <c r="BI94" s="231">
        <f>IF(N94="nulová",J94,0)</f>
        <v>0</v>
      </c>
      <c r="BJ94" s="23" t="s">
        <v>78</v>
      </c>
      <c r="BK94" s="231">
        <f>ROUND(I94*H94,2)</f>
        <v>0</v>
      </c>
      <c r="BL94" s="23" t="s">
        <v>153</v>
      </c>
      <c r="BM94" s="23" t="s">
        <v>237</v>
      </c>
    </row>
    <row r="95" s="1" customFormat="1">
      <c r="B95" s="45"/>
      <c r="C95" s="73"/>
      <c r="D95" s="232" t="s">
        <v>189</v>
      </c>
      <c r="E95" s="73"/>
      <c r="F95" s="233" t="s">
        <v>238</v>
      </c>
      <c r="G95" s="73"/>
      <c r="H95" s="73"/>
      <c r="I95" s="190"/>
      <c r="J95" s="73"/>
      <c r="K95" s="73"/>
      <c r="L95" s="71"/>
      <c r="M95" s="234"/>
      <c r="N95" s="46"/>
      <c r="O95" s="46"/>
      <c r="P95" s="46"/>
      <c r="Q95" s="46"/>
      <c r="R95" s="46"/>
      <c r="S95" s="46"/>
      <c r="T95" s="94"/>
      <c r="AT95" s="23" t="s">
        <v>189</v>
      </c>
      <c r="AU95" s="23" t="s">
        <v>80</v>
      </c>
    </row>
    <row r="96" s="11" customFormat="1">
      <c r="B96" s="238"/>
      <c r="C96" s="239"/>
      <c r="D96" s="232" t="s">
        <v>201</v>
      </c>
      <c r="E96" s="240" t="s">
        <v>21</v>
      </c>
      <c r="F96" s="241" t="s">
        <v>239</v>
      </c>
      <c r="G96" s="239"/>
      <c r="H96" s="242">
        <v>859</v>
      </c>
      <c r="I96" s="243"/>
      <c r="J96" s="239"/>
      <c r="K96" s="239"/>
      <c r="L96" s="244"/>
      <c r="M96" s="245"/>
      <c r="N96" s="246"/>
      <c r="O96" s="246"/>
      <c r="P96" s="246"/>
      <c r="Q96" s="246"/>
      <c r="R96" s="246"/>
      <c r="S96" s="246"/>
      <c r="T96" s="247"/>
      <c r="AT96" s="248" t="s">
        <v>201</v>
      </c>
      <c r="AU96" s="248" t="s">
        <v>80</v>
      </c>
      <c r="AV96" s="11" t="s">
        <v>80</v>
      </c>
      <c r="AW96" s="11" t="s">
        <v>34</v>
      </c>
      <c r="AX96" s="11" t="s">
        <v>78</v>
      </c>
      <c r="AY96" s="248" t="s">
        <v>133</v>
      </c>
    </row>
    <row r="97" s="1" customFormat="1" ht="38.25" customHeight="1">
      <c r="B97" s="45"/>
      <c r="C97" s="220" t="s">
        <v>153</v>
      </c>
      <c r="D97" s="220" t="s">
        <v>134</v>
      </c>
      <c r="E97" s="221" t="s">
        <v>240</v>
      </c>
      <c r="F97" s="222" t="s">
        <v>241</v>
      </c>
      <c r="G97" s="223" t="s">
        <v>197</v>
      </c>
      <c r="H97" s="224">
        <v>460.19999999999999</v>
      </c>
      <c r="I97" s="225"/>
      <c r="J97" s="226">
        <f>ROUND(I97*H97,2)</f>
        <v>0</v>
      </c>
      <c r="K97" s="222" t="s">
        <v>162</v>
      </c>
      <c r="L97" s="71"/>
      <c r="M97" s="227" t="s">
        <v>21</v>
      </c>
      <c r="N97" s="228" t="s">
        <v>42</v>
      </c>
      <c r="O97" s="46"/>
      <c r="P97" s="229">
        <f>O97*H97</f>
        <v>0</v>
      </c>
      <c r="Q97" s="229">
        <v>0</v>
      </c>
      <c r="R97" s="229">
        <f>Q97*H97</f>
        <v>0</v>
      </c>
      <c r="S97" s="229">
        <v>0</v>
      </c>
      <c r="T97" s="230">
        <f>S97*H97</f>
        <v>0</v>
      </c>
      <c r="AR97" s="23" t="s">
        <v>153</v>
      </c>
      <c r="AT97" s="23" t="s">
        <v>134</v>
      </c>
      <c r="AU97" s="23" t="s">
        <v>80</v>
      </c>
      <c r="AY97" s="23" t="s">
        <v>133</v>
      </c>
      <c r="BE97" s="231">
        <f>IF(N97="základní",J97,0)</f>
        <v>0</v>
      </c>
      <c r="BF97" s="231">
        <f>IF(N97="snížená",J97,0)</f>
        <v>0</v>
      </c>
      <c r="BG97" s="231">
        <f>IF(N97="zákl. přenesená",J97,0)</f>
        <v>0</v>
      </c>
      <c r="BH97" s="231">
        <f>IF(N97="sníž. přenesená",J97,0)</f>
        <v>0</v>
      </c>
      <c r="BI97" s="231">
        <f>IF(N97="nulová",J97,0)</f>
        <v>0</v>
      </c>
      <c r="BJ97" s="23" t="s">
        <v>78</v>
      </c>
      <c r="BK97" s="231">
        <f>ROUND(I97*H97,2)</f>
        <v>0</v>
      </c>
      <c r="BL97" s="23" t="s">
        <v>153</v>
      </c>
      <c r="BM97" s="23" t="s">
        <v>242</v>
      </c>
    </row>
    <row r="98" s="1" customFormat="1">
      <c r="B98" s="45"/>
      <c r="C98" s="73"/>
      <c r="D98" s="232" t="s">
        <v>189</v>
      </c>
      <c r="E98" s="73"/>
      <c r="F98" s="233" t="s">
        <v>243</v>
      </c>
      <c r="G98" s="73"/>
      <c r="H98" s="73"/>
      <c r="I98" s="190"/>
      <c r="J98" s="73"/>
      <c r="K98" s="73"/>
      <c r="L98" s="71"/>
      <c r="M98" s="234"/>
      <c r="N98" s="46"/>
      <c r="O98" s="46"/>
      <c r="P98" s="46"/>
      <c r="Q98" s="46"/>
      <c r="R98" s="46"/>
      <c r="S98" s="46"/>
      <c r="T98" s="94"/>
      <c r="AT98" s="23" t="s">
        <v>189</v>
      </c>
      <c r="AU98" s="23" t="s">
        <v>80</v>
      </c>
    </row>
    <row r="99" s="12" customFormat="1">
      <c r="B99" s="252"/>
      <c r="C99" s="253"/>
      <c r="D99" s="232" t="s">
        <v>201</v>
      </c>
      <c r="E99" s="254" t="s">
        <v>21</v>
      </c>
      <c r="F99" s="255" t="s">
        <v>244</v>
      </c>
      <c r="G99" s="253"/>
      <c r="H99" s="254" t="s">
        <v>21</v>
      </c>
      <c r="I99" s="256"/>
      <c r="J99" s="253"/>
      <c r="K99" s="253"/>
      <c r="L99" s="257"/>
      <c r="M99" s="258"/>
      <c r="N99" s="259"/>
      <c r="O99" s="259"/>
      <c r="P99" s="259"/>
      <c r="Q99" s="259"/>
      <c r="R99" s="259"/>
      <c r="S99" s="259"/>
      <c r="T99" s="260"/>
      <c r="AT99" s="261" t="s">
        <v>201</v>
      </c>
      <c r="AU99" s="261" t="s">
        <v>80</v>
      </c>
      <c r="AV99" s="12" t="s">
        <v>78</v>
      </c>
      <c r="AW99" s="12" t="s">
        <v>34</v>
      </c>
      <c r="AX99" s="12" t="s">
        <v>71</v>
      </c>
      <c r="AY99" s="261" t="s">
        <v>133</v>
      </c>
    </row>
    <row r="100" s="11" customFormat="1">
      <c r="B100" s="238"/>
      <c r="C100" s="239"/>
      <c r="D100" s="232" t="s">
        <v>201</v>
      </c>
      <c r="E100" s="240" t="s">
        <v>21</v>
      </c>
      <c r="F100" s="241" t="s">
        <v>245</v>
      </c>
      <c r="G100" s="239"/>
      <c r="H100" s="242">
        <v>337.19999999999999</v>
      </c>
      <c r="I100" s="243"/>
      <c r="J100" s="239"/>
      <c r="K100" s="239"/>
      <c r="L100" s="244"/>
      <c r="M100" s="245"/>
      <c r="N100" s="246"/>
      <c r="O100" s="246"/>
      <c r="P100" s="246"/>
      <c r="Q100" s="246"/>
      <c r="R100" s="246"/>
      <c r="S100" s="246"/>
      <c r="T100" s="247"/>
      <c r="AT100" s="248" t="s">
        <v>201</v>
      </c>
      <c r="AU100" s="248" t="s">
        <v>80</v>
      </c>
      <c r="AV100" s="11" t="s">
        <v>80</v>
      </c>
      <c r="AW100" s="11" t="s">
        <v>34</v>
      </c>
      <c r="AX100" s="11" t="s">
        <v>71</v>
      </c>
      <c r="AY100" s="248" t="s">
        <v>133</v>
      </c>
    </row>
    <row r="101" s="12" customFormat="1">
      <c r="B101" s="252"/>
      <c r="C101" s="253"/>
      <c r="D101" s="232" t="s">
        <v>201</v>
      </c>
      <c r="E101" s="254" t="s">
        <v>21</v>
      </c>
      <c r="F101" s="255" t="s">
        <v>246</v>
      </c>
      <c r="G101" s="253"/>
      <c r="H101" s="254" t="s">
        <v>21</v>
      </c>
      <c r="I101" s="256"/>
      <c r="J101" s="253"/>
      <c r="K101" s="253"/>
      <c r="L101" s="257"/>
      <c r="M101" s="258"/>
      <c r="N101" s="259"/>
      <c r="O101" s="259"/>
      <c r="P101" s="259"/>
      <c r="Q101" s="259"/>
      <c r="R101" s="259"/>
      <c r="S101" s="259"/>
      <c r="T101" s="260"/>
      <c r="AT101" s="261" t="s">
        <v>201</v>
      </c>
      <c r="AU101" s="261" t="s">
        <v>80</v>
      </c>
      <c r="AV101" s="12" t="s">
        <v>78</v>
      </c>
      <c r="AW101" s="12" t="s">
        <v>34</v>
      </c>
      <c r="AX101" s="12" t="s">
        <v>71</v>
      </c>
      <c r="AY101" s="261" t="s">
        <v>133</v>
      </c>
    </row>
    <row r="102" s="11" customFormat="1">
      <c r="B102" s="238"/>
      <c r="C102" s="239"/>
      <c r="D102" s="232" t="s">
        <v>201</v>
      </c>
      <c r="E102" s="240" t="s">
        <v>21</v>
      </c>
      <c r="F102" s="241" t="s">
        <v>247</v>
      </c>
      <c r="G102" s="239"/>
      <c r="H102" s="242">
        <v>123</v>
      </c>
      <c r="I102" s="243"/>
      <c r="J102" s="239"/>
      <c r="K102" s="239"/>
      <c r="L102" s="244"/>
      <c r="M102" s="245"/>
      <c r="N102" s="246"/>
      <c r="O102" s="246"/>
      <c r="P102" s="246"/>
      <c r="Q102" s="246"/>
      <c r="R102" s="246"/>
      <c r="S102" s="246"/>
      <c r="T102" s="247"/>
      <c r="AT102" s="248" t="s">
        <v>201</v>
      </c>
      <c r="AU102" s="248" t="s">
        <v>80</v>
      </c>
      <c r="AV102" s="11" t="s">
        <v>80</v>
      </c>
      <c r="AW102" s="11" t="s">
        <v>34</v>
      </c>
      <c r="AX102" s="11" t="s">
        <v>71</v>
      </c>
      <c r="AY102" s="248" t="s">
        <v>133</v>
      </c>
    </row>
    <row r="103" s="13" customFormat="1">
      <c r="B103" s="262"/>
      <c r="C103" s="263"/>
      <c r="D103" s="232" t="s">
        <v>201</v>
      </c>
      <c r="E103" s="264" t="s">
        <v>21</v>
      </c>
      <c r="F103" s="265" t="s">
        <v>248</v>
      </c>
      <c r="G103" s="263"/>
      <c r="H103" s="266">
        <v>460.19999999999999</v>
      </c>
      <c r="I103" s="267"/>
      <c r="J103" s="263"/>
      <c r="K103" s="263"/>
      <c r="L103" s="268"/>
      <c r="M103" s="269"/>
      <c r="N103" s="270"/>
      <c r="O103" s="270"/>
      <c r="P103" s="270"/>
      <c r="Q103" s="270"/>
      <c r="R103" s="270"/>
      <c r="S103" s="270"/>
      <c r="T103" s="271"/>
      <c r="AT103" s="272" t="s">
        <v>201</v>
      </c>
      <c r="AU103" s="272" t="s">
        <v>80</v>
      </c>
      <c r="AV103" s="13" t="s">
        <v>153</v>
      </c>
      <c r="AW103" s="13" t="s">
        <v>34</v>
      </c>
      <c r="AX103" s="13" t="s">
        <v>78</v>
      </c>
      <c r="AY103" s="272" t="s">
        <v>133</v>
      </c>
    </row>
    <row r="104" s="1" customFormat="1" ht="38.25" customHeight="1">
      <c r="B104" s="45"/>
      <c r="C104" s="220" t="s">
        <v>132</v>
      </c>
      <c r="D104" s="220" t="s">
        <v>134</v>
      </c>
      <c r="E104" s="221" t="s">
        <v>249</v>
      </c>
      <c r="F104" s="222" t="s">
        <v>250</v>
      </c>
      <c r="G104" s="223" t="s">
        <v>197</v>
      </c>
      <c r="H104" s="224">
        <v>216</v>
      </c>
      <c r="I104" s="225"/>
      <c r="J104" s="226">
        <f>ROUND(I104*H104,2)</f>
        <v>0</v>
      </c>
      <c r="K104" s="222" t="s">
        <v>162</v>
      </c>
      <c r="L104" s="71"/>
      <c r="M104" s="227" t="s">
        <v>21</v>
      </c>
      <c r="N104" s="228" t="s">
        <v>42</v>
      </c>
      <c r="O104" s="46"/>
      <c r="P104" s="229">
        <f>O104*H104</f>
        <v>0</v>
      </c>
      <c r="Q104" s="229">
        <v>0</v>
      </c>
      <c r="R104" s="229">
        <f>Q104*H104</f>
        <v>0</v>
      </c>
      <c r="S104" s="229">
        <v>0</v>
      </c>
      <c r="T104" s="230">
        <f>S104*H104</f>
        <v>0</v>
      </c>
      <c r="AR104" s="23" t="s">
        <v>153</v>
      </c>
      <c r="AT104" s="23" t="s">
        <v>134</v>
      </c>
      <c r="AU104" s="23" t="s">
        <v>80</v>
      </c>
      <c r="AY104" s="23" t="s">
        <v>133</v>
      </c>
      <c r="BE104" s="231">
        <f>IF(N104="základní",J104,0)</f>
        <v>0</v>
      </c>
      <c r="BF104" s="231">
        <f>IF(N104="snížená",J104,0)</f>
        <v>0</v>
      </c>
      <c r="BG104" s="231">
        <f>IF(N104="zákl. přenesená",J104,0)</f>
        <v>0</v>
      </c>
      <c r="BH104" s="231">
        <f>IF(N104="sníž. přenesená",J104,0)</f>
        <v>0</v>
      </c>
      <c r="BI104" s="231">
        <f>IF(N104="nulová",J104,0)</f>
        <v>0</v>
      </c>
      <c r="BJ104" s="23" t="s">
        <v>78</v>
      </c>
      <c r="BK104" s="231">
        <f>ROUND(I104*H104,2)</f>
        <v>0</v>
      </c>
      <c r="BL104" s="23" t="s">
        <v>153</v>
      </c>
      <c r="BM104" s="23" t="s">
        <v>251</v>
      </c>
    </row>
    <row r="105" s="1" customFormat="1">
      <c r="B105" s="45"/>
      <c r="C105" s="73"/>
      <c r="D105" s="232" t="s">
        <v>189</v>
      </c>
      <c r="E105" s="73"/>
      <c r="F105" s="233" t="s">
        <v>243</v>
      </c>
      <c r="G105" s="73"/>
      <c r="H105" s="73"/>
      <c r="I105" s="190"/>
      <c r="J105" s="73"/>
      <c r="K105" s="73"/>
      <c r="L105" s="71"/>
      <c r="M105" s="234"/>
      <c r="N105" s="46"/>
      <c r="O105" s="46"/>
      <c r="P105" s="46"/>
      <c r="Q105" s="46"/>
      <c r="R105" s="46"/>
      <c r="S105" s="46"/>
      <c r="T105" s="94"/>
      <c r="AT105" s="23" t="s">
        <v>189</v>
      </c>
      <c r="AU105" s="23" t="s">
        <v>80</v>
      </c>
    </row>
    <row r="106" s="12" customFormat="1">
      <c r="B106" s="252"/>
      <c r="C106" s="253"/>
      <c r="D106" s="232" t="s">
        <v>201</v>
      </c>
      <c r="E106" s="254" t="s">
        <v>21</v>
      </c>
      <c r="F106" s="255" t="s">
        <v>252</v>
      </c>
      <c r="G106" s="253"/>
      <c r="H106" s="254" t="s">
        <v>21</v>
      </c>
      <c r="I106" s="256"/>
      <c r="J106" s="253"/>
      <c r="K106" s="253"/>
      <c r="L106" s="257"/>
      <c r="M106" s="258"/>
      <c r="N106" s="259"/>
      <c r="O106" s="259"/>
      <c r="P106" s="259"/>
      <c r="Q106" s="259"/>
      <c r="R106" s="259"/>
      <c r="S106" s="259"/>
      <c r="T106" s="260"/>
      <c r="AT106" s="261" t="s">
        <v>201</v>
      </c>
      <c r="AU106" s="261" t="s">
        <v>80</v>
      </c>
      <c r="AV106" s="12" t="s">
        <v>78</v>
      </c>
      <c r="AW106" s="12" t="s">
        <v>34</v>
      </c>
      <c r="AX106" s="12" t="s">
        <v>71</v>
      </c>
      <c r="AY106" s="261" t="s">
        <v>133</v>
      </c>
    </row>
    <row r="107" s="11" customFormat="1">
      <c r="B107" s="238"/>
      <c r="C107" s="239"/>
      <c r="D107" s="232" t="s">
        <v>201</v>
      </c>
      <c r="E107" s="240" t="s">
        <v>21</v>
      </c>
      <c r="F107" s="241" t="s">
        <v>253</v>
      </c>
      <c r="G107" s="239"/>
      <c r="H107" s="242">
        <v>216</v>
      </c>
      <c r="I107" s="243"/>
      <c r="J107" s="239"/>
      <c r="K107" s="239"/>
      <c r="L107" s="244"/>
      <c r="M107" s="245"/>
      <c r="N107" s="246"/>
      <c r="O107" s="246"/>
      <c r="P107" s="246"/>
      <c r="Q107" s="246"/>
      <c r="R107" s="246"/>
      <c r="S107" s="246"/>
      <c r="T107" s="247"/>
      <c r="AT107" s="248" t="s">
        <v>201</v>
      </c>
      <c r="AU107" s="248" t="s">
        <v>80</v>
      </c>
      <c r="AV107" s="11" t="s">
        <v>80</v>
      </c>
      <c r="AW107" s="11" t="s">
        <v>34</v>
      </c>
      <c r="AX107" s="11" t="s">
        <v>78</v>
      </c>
      <c r="AY107" s="248" t="s">
        <v>133</v>
      </c>
    </row>
    <row r="108" s="1" customFormat="1" ht="25.5" customHeight="1">
      <c r="B108" s="45"/>
      <c r="C108" s="220" t="s">
        <v>164</v>
      </c>
      <c r="D108" s="220" t="s">
        <v>134</v>
      </c>
      <c r="E108" s="221" t="s">
        <v>254</v>
      </c>
      <c r="F108" s="222" t="s">
        <v>255</v>
      </c>
      <c r="G108" s="223" t="s">
        <v>197</v>
      </c>
      <c r="H108" s="224">
        <v>52.640000000000001</v>
      </c>
      <c r="I108" s="225"/>
      <c r="J108" s="226">
        <f>ROUND(I108*H108,2)</f>
        <v>0</v>
      </c>
      <c r="K108" s="222" t="s">
        <v>162</v>
      </c>
      <c r="L108" s="71"/>
      <c r="M108" s="227" t="s">
        <v>21</v>
      </c>
      <c r="N108" s="228" t="s">
        <v>42</v>
      </c>
      <c r="O108" s="46"/>
      <c r="P108" s="229">
        <f>O108*H108</f>
        <v>0</v>
      </c>
      <c r="Q108" s="229">
        <v>0</v>
      </c>
      <c r="R108" s="229">
        <f>Q108*H108</f>
        <v>0</v>
      </c>
      <c r="S108" s="229">
        <v>0</v>
      </c>
      <c r="T108" s="230">
        <f>S108*H108</f>
        <v>0</v>
      </c>
      <c r="AR108" s="23" t="s">
        <v>153</v>
      </c>
      <c r="AT108" s="23" t="s">
        <v>134</v>
      </c>
      <c r="AU108" s="23" t="s">
        <v>80</v>
      </c>
      <c r="AY108" s="23" t="s">
        <v>133</v>
      </c>
      <c r="BE108" s="231">
        <f>IF(N108="základní",J108,0)</f>
        <v>0</v>
      </c>
      <c r="BF108" s="231">
        <f>IF(N108="snížená",J108,0)</f>
        <v>0</v>
      </c>
      <c r="BG108" s="231">
        <f>IF(N108="zákl. přenesená",J108,0)</f>
        <v>0</v>
      </c>
      <c r="BH108" s="231">
        <f>IF(N108="sníž. přenesená",J108,0)</f>
        <v>0</v>
      </c>
      <c r="BI108" s="231">
        <f>IF(N108="nulová",J108,0)</f>
        <v>0</v>
      </c>
      <c r="BJ108" s="23" t="s">
        <v>78</v>
      </c>
      <c r="BK108" s="231">
        <f>ROUND(I108*H108,2)</f>
        <v>0</v>
      </c>
      <c r="BL108" s="23" t="s">
        <v>153</v>
      </c>
      <c r="BM108" s="23" t="s">
        <v>256</v>
      </c>
    </row>
    <row r="109" s="1" customFormat="1">
      <c r="B109" s="45"/>
      <c r="C109" s="73"/>
      <c r="D109" s="232" t="s">
        <v>189</v>
      </c>
      <c r="E109" s="73"/>
      <c r="F109" s="233" t="s">
        <v>257</v>
      </c>
      <c r="G109" s="73"/>
      <c r="H109" s="73"/>
      <c r="I109" s="190"/>
      <c r="J109" s="73"/>
      <c r="K109" s="73"/>
      <c r="L109" s="71"/>
      <c r="M109" s="234"/>
      <c r="N109" s="46"/>
      <c r="O109" s="46"/>
      <c r="P109" s="46"/>
      <c r="Q109" s="46"/>
      <c r="R109" s="46"/>
      <c r="S109" s="46"/>
      <c r="T109" s="94"/>
      <c r="AT109" s="23" t="s">
        <v>189</v>
      </c>
      <c r="AU109" s="23" t="s">
        <v>80</v>
      </c>
    </row>
    <row r="110" s="11" customFormat="1">
      <c r="B110" s="238"/>
      <c r="C110" s="239"/>
      <c r="D110" s="232" t="s">
        <v>201</v>
      </c>
      <c r="E110" s="240" t="s">
        <v>21</v>
      </c>
      <c r="F110" s="241" t="s">
        <v>258</v>
      </c>
      <c r="G110" s="239"/>
      <c r="H110" s="242">
        <v>40.5</v>
      </c>
      <c r="I110" s="243"/>
      <c r="J110" s="239"/>
      <c r="K110" s="239"/>
      <c r="L110" s="244"/>
      <c r="M110" s="245"/>
      <c r="N110" s="246"/>
      <c r="O110" s="246"/>
      <c r="P110" s="246"/>
      <c r="Q110" s="246"/>
      <c r="R110" s="246"/>
      <c r="S110" s="246"/>
      <c r="T110" s="247"/>
      <c r="AT110" s="248" t="s">
        <v>201</v>
      </c>
      <c r="AU110" s="248" t="s">
        <v>80</v>
      </c>
      <c r="AV110" s="11" t="s">
        <v>80</v>
      </c>
      <c r="AW110" s="11" t="s">
        <v>34</v>
      </c>
      <c r="AX110" s="11" t="s">
        <v>71</v>
      </c>
      <c r="AY110" s="248" t="s">
        <v>133</v>
      </c>
    </row>
    <row r="111" s="12" customFormat="1">
      <c r="B111" s="252"/>
      <c r="C111" s="253"/>
      <c r="D111" s="232" t="s">
        <v>201</v>
      </c>
      <c r="E111" s="254" t="s">
        <v>21</v>
      </c>
      <c r="F111" s="255" t="s">
        <v>259</v>
      </c>
      <c r="G111" s="253"/>
      <c r="H111" s="254" t="s">
        <v>21</v>
      </c>
      <c r="I111" s="256"/>
      <c r="J111" s="253"/>
      <c r="K111" s="253"/>
      <c r="L111" s="257"/>
      <c r="M111" s="258"/>
      <c r="N111" s="259"/>
      <c r="O111" s="259"/>
      <c r="P111" s="259"/>
      <c r="Q111" s="259"/>
      <c r="R111" s="259"/>
      <c r="S111" s="259"/>
      <c r="T111" s="260"/>
      <c r="AT111" s="261" t="s">
        <v>201</v>
      </c>
      <c r="AU111" s="261" t="s">
        <v>80</v>
      </c>
      <c r="AV111" s="12" t="s">
        <v>78</v>
      </c>
      <c r="AW111" s="12" t="s">
        <v>34</v>
      </c>
      <c r="AX111" s="12" t="s">
        <v>71</v>
      </c>
      <c r="AY111" s="261" t="s">
        <v>133</v>
      </c>
    </row>
    <row r="112" s="11" customFormat="1">
      <c r="B112" s="238"/>
      <c r="C112" s="239"/>
      <c r="D112" s="232" t="s">
        <v>201</v>
      </c>
      <c r="E112" s="240" t="s">
        <v>21</v>
      </c>
      <c r="F112" s="241" t="s">
        <v>260</v>
      </c>
      <c r="G112" s="239"/>
      <c r="H112" s="242">
        <v>12.140000000000001</v>
      </c>
      <c r="I112" s="243"/>
      <c r="J112" s="239"/>
      <c r="K112" s="239"/>
      <c r="L112" s="244"/>
      <c r="M112" s="245"/>
      <c r="N112" s="246"/>
      <c r="O112" s="246"/>
      <c r="P112" s="246"/>
      <c r="Q112" s="246"/>
      <c r="R112" s="246"/>
      <c r="S112" s="246"/>
      <c r="T112" s="247"/>
      <c r="AT112" s="248" t="s">
        <v>201</v>
      </c>
      <c r="AU112" s="248" t="s">
        <v>80</v>
      </c>
      <c r="AV112" s="11" t="s">
        <v>80</v>
      </c>
      <c r="AW112" s="11" t="s">
        <v>34</v>
      </c>
      <c r="AX112" s="11" t="s">
        <v>71</v>
      </c>
      <c r="AY112" s="248" t="s">
        <v>133</v>
      </c>
    </row>
    <row r="113" s="13" customFormat="1">
      <c r="B113" s="262"/>
      <c r="C113" s="263"/>
      <c r="D113" s="232" t="s">
        <v>201</v>
      </c>
      <c r="E113" s="264" t="s">
        <v>21</v>
      </c>
      <c r="F113" s="265" t="s">
        <v>248</v>
      </c>
      <c r="G113" s="263"/>
      <c r="H113" s="266">
        <v>52.640000000000001</v>
      </c>
      <c r="I113" s="267"/>
      <c r="J113" s="263"/>
      <c r="K113" s="263"/>
      <c r="L113" s="268"/>
      <c r="M113" s="269"/>
      <c r="N113" s="270"/>
      <c r="O113" s="270"/>
      <c r="P113" s="270"/>
      <c r="Q113" s="270"/>
      <c r="R113" s="270"/>
      <c r="S113" s="270"/>
      <c r="T113" s="271"/>
      <c r="AT113" s="272" t="s">
        <v>201</v>
      </c>
      <c r="AU113" s="272" t="s">
        <v>80</v>
      </c>
      <c r="AV113" s="13" t="s">
        <v>153</v>
      </c>
      <c r="AW113" s="13" t="s">
        <v>34</v>
      </c>
      <c r="AX113" s="13" t="s">
        <v>78</v>
      </c>
      <c r="AY113" s="272" t="s">
        <v>133</v>
      </c>
    </row>
    <row r="114" s="1" customFormat="1" ht="25.5" customHeight="1">
      <c r="B114" s="45"/>
      <c r="C114" s="220" t="s">
        <v>168</v>
      </c>
      <c r="D114" s="220" t="s">
        <v>134</v>
      </c>
      <c r="E114" s="221" t="s">
        <v>261</v>
      </c>
      <c r="F114" s="222" t="s">
        <v>262</v>
      </c>
      <c r="G114" s="223" t="s">
        <v>197</v>
      </c>
      <c r="H114" s="224">
        <v>67.200000000000003</v>
      </c>
      <c r="I114" s="225"/>
      <c r="J114" s="226">
        <f>ROUND(I114*H114,2)</f>
        <v>0</v>
      </c>
      <c r="K114" s="222" t="s">
        <v>162</v>
      </c>
      <c r="L114" s="71"/>
      <c r="M114" s="227" t="s">
        <v>21</v>
      </c>
      <c r="N114" s="228" t="s">
        <v>42</v>
      </c>
      <c r="O114" s="46"/>
      <c r="P114" s="229">
        <f>O114*H114</f>
        <v>0</v>
      </c>
      <c r="Q114" s="229">
        <v>0</v>
      </c>
      <c r="R114" s="229">
        <f>Q114*H114</f>
        <v>0</v>
      </c>
      <c r="S114" s="229">
        <v>0</v>
      </c>
      <c r="T114" s="230">
        <f>S114*H114</f>
        <v>0</v>
      </c>
      <c r="AR114" s="23" t="s">
        <v>153</v>
      </c>
      <c r="AT114" s="23" t="s">
        <v>134</v>
      </c>
      <c r="AU114" s="23" t="s">
        <v>80</v>
      </c>
      <c r="AY114" s="23" t="s">
        <v>133</v>
      </c>
      <c r="BE114" s="231">
        <f>IF(N114="základní",J114,0)</f>
        <v>0</v>
      </c>
      <c r="BF114" s="231">
        <f>IF(N114="snížená",J114,0)</f>
        <v>0</v>
      </c>
      <c r="BG114" s="231">
        <f>IF(N114="zákl. přenesená",J114,0)</f>
        <v>0</v>
      </c>
      <c r="BH114" s="231">
        <f>IF(N114="sníž. přenesená",J114,0)</f>
        <v>0</v>
      </c>
      <c r="BI114" s="231">
        <f>IF(N114="nulová",J114,0)</f>
        <v>0</v>
      </c>
      <c r="BJ114" s="23" t="s">
        <v>78</v>
      </c>
      <c r="BK114" s="231">
        <f>ROUND(I114*H114,2)</f>
        <v>0</v>
      </c>
      <c r="BL114" s="23" t="s">
        <v>153</v>
      </c>
      <c r="BM114" s="23" t="s">
        <v>263</v>
      </c>
    </row>
    <row r="115" s="1" customFormat="1">
      <c r="B115" s="45"/>
      <c r="C115" s="73"/>
      <c r="D115" s="232" t="s">
        <v>189</v>
      </c>
      <c r="E115" s="73"/>
      <c r="F115" s="233" t="s">
        <v>264</v>
      </c>
      <c r="G115" s="73"/>
      <c r="H115" s="73"/>
      <c r="I115" s="190"/>
      <c r="J115" s="73"/>
      <c r="K115" s="73"/>
      <c r="L115" s="71"/>
      <c r="M115" s="234"/>
      <c r="N115" s="46"/>
      <c r="O115" s="46"/>
      <c r="P115" s="46"/>
      <c r="Q115" s="46"/>
      <c r="R115" s="46"/>
      <c r="S115" s="46"/>
      <c r="T115" s="94"/>
      <c r="AT115" s="23" t="s">
        <v>189</v>
      </c>
      <c r="AU115" s="23" t="s">
        <v>80</v>
      </c>
    </row>
    <row r="116" s="11" customFormat="1">
      <c r="B116" s="238"/>
      <c r="C116" s="239"/>
      <c r="D116" s="232" t="s">
        <v>201</v>
      </c>
      <c r="E116" s="240" t="s">
        <v>21</v>
      </c>
      <c r="F116" s="241" t="s">
        <v>265</v>
      </c>
      <c r="G116" s="239"/>
      <c r="H116" s="242">
        <v>67.200000000000003</v>
      </c>
      <c r="I116" s="243"/>
      <c r="J116" s="239"/>
      <c r="K116" s="239"/>
      <c r="L116" s="244"/>
      <c r="M116" s="245"/>
      <c r="N116" s="246"/>
      <c r="O116" s="246"/>
      <c r="P116" s="246"/>
      <c r="Q116" s="246"/>
      <c r="R116" s="246"/>
      <c r="S116" s="246"/>
      <c r="T116" s="247"/>
      <c r="AT116" s="248" t="s">
        <v>201</v>
      </c>
      <c r="AU116" s="248" t="s">
        <v>80</v>
      </c>
      <c r="AV116" s="11" t="s">
        <v>80</v>
      </c>
      <c r="AW116" s="11" t="s">
        <v>34</v>
      </c>
      <c r="AX116" s="11" t="s">
        <v>78</v>
      </c>
      <c r="AY116" s="248" t="s">
        <v>133</v>
      </c>
    </row>
    <row r="117" s="1" customFormat="1" ht="38.25" customHeight="1">
      <c r="B117" s="45"/>
      <c r="C117" s="220" t="s">
        <v>174</v>
      </c>
      <c r="D117" s="220" t="s">
        <v>134</v>
      </c>
      <c r="E117" s="221" t="s">
        <v>195</v>
      </c>
      <c r="F117" s="222" t="s">
        <v>196</v>
      </c>
      <c r="G117" s="223" t="s">
        <v>197</v>
      </c>
      <c r="H117" s="224">
        <v>44</v>
      </c>
      <c r="I117" s="225"/>
      <c r="J117" s="226">
        <f>ROUND(I117*H117,2)</f>
        <v>0</v>
      </c>
      <c r="K117" s="222" t="s">
        <v>162</v>
      </c>
      <c r="L117" s="71"/>
      <c r="M117" s="227" t="s">
        <v>21</v>
      </c>
      <c r="N117" s="228" t="s">
        <v>42</v>
      </c>
      <c r="O117" s="46"/>
      <c r="P117" s="229">
        <f>O117*H117</f>
        <v>0</v>
      </c>
      <c r="Q117" s="229">
        <v>0</v>
      </c>
      <c r="R117" s="229">
        <f>Q117*H117</f>
        <v>0</v>
      </c>
      <c r="S117" s="229">
        <v>0</v>
      </c>
      <c r="T117" s="230">
        <f>S117*H117</f>
        <v>0</v>
      </c>
      <c r="AR117" s="23" t="s">
        <v>153</v>
      </c>
      <c r="AT117" s="23" t="s">
        <v>134</v>
      </c>
      <c r="AU117" s="23" t="s">
        <v>80</v>
      </c>
      <c r="AY117" s="23" t="s">
        <v>133</v>
      </c>
      <c r="BE117" s="231">
        <f>IF(N117="základní",J117,0)</f>
        <v>0</v>
      </c>
      <c r="BF117" s="231">
        <f>IF(N117="snížená",J117,0)</f>
        <v>0</v>
      </c>
      <c r="BG117" s="231">
        <f>IF(N117="zákl. přenesená",J117,0)</f>
        <v>0</v>
      </c>
      <c r="BH117" s="231">
        <f>IF(N117="sníž. přenesená",J117,0)</f>
        <v>0</v>
      </c>
      <c r="BI117" s="231">
        <f>IF(N117="nulová",J117,0)</f>
        <v>0</v>
      </c>
      <c r="BJ117" s="23" t="s">
        <v>78</v>
      </c>
      <c r="BK117" s="231">
        <f>ROUND(I117*H117,2)</f>
        <v>0</v>
      </c>
      <c r="BL117" s="23" t="s">
        <v>153</v>
      </c>
      <c r="BM117" s="23" t="s">
        <v>266</v>
      </c>
    </row>
    <row r="118" s="1" customFormat="1">
      <c r="B118" s="45"/>
      <c r="C118" s="73"/>
      <c r="D118" s="232" t="s">
        <v>189</v>
      </c>
      <c r="E118" s="73"/>
      <c r="F118" s="233" t="s">
        <v>199</v>
      </c>
      <c r="G118" s="73"/>
      <c r="H118" s="73"/>
      <c r="I118" s="190"/>
      <c r="J118" s="73"/>
      <c r="K118" s="73"/>
      <c r="L118" s="71"/>
      <c r="M118" s="234"/>
      <c r="N118" s="46"/>
      <c r="O118" s="46"/>
      <c r="P118" s="46"/>
      <c r="Q118" s="46"/>
      <c r="R118" s="46"/>
      <c r="S118" s="46"/>
      <c r="T118" s="94"/>
      <c r="AT118" s="23" t="s">
        <v>189</v>
      </c>
      <c r="AU118" s="23" t="s">
        <v>80</v>
      </c>
    </row>
    <row r="119" s="1" customFormat="1" ht="38.25" customHeight="1">
      <c r="B119" s="45"/>
      <c r="C119" s="220" t="s">
        <v>81</v>
      </c>
      <c r="D119" s="220" t="s">
        <v>134</v>
      </c>
      <c r="E119" s="221" t="s">
        <v>267</v>
      </c>
      <c r="F119" s="222" t="s">
        <v>268</v>
      </c>
      <c r="G119" s="223" t="s">
        <v>197</v>
      </c>
      <c r="H119" s="224">
        <v>723.58000000000004</v>
      </c>
      <c r="I119" s="225"/>
      <c r="J119" s="226">
        <f>ROUND(I119*H119,2)</f>
        <v>0</v>
      </c>
      <c r="K119" s="222" t="s">
        <v>21</v>
      </c>
      <c r="L119" s="71"/>
      <c r="M119" s="227" t="s">
        <v>21</v>
      </c>
      <c r="N119" s="228" t="s">
        <v>42</v>
      </c>
      <c r="O119" s="46"/>
      <c r="P119" s="229">
        <f>O119*H119</f>
        <v>0</v>
      </c>
      <c r="Q119" s="229">
        <v>0</v>
      </c>
      <c r="R119" s="229">
        <f>Q119*H119</f>
        <v>0</v>
      </c>
      <c r="S119" s="229">
        <v>0</v>
      </c>
      <c r="T119" s="230">
        <f>S119*H119</f>
        <v>0</v>
      </c>
      <c r="AR119" s="23" t="s">
        <v>153</v>
      </c>
      <c r="AT119" s="23" t="s">
        <v>134</v>
      </c>
      <c r="AU119" s="23" t="s">
        <v>80</v>
      </c>
      <c r="AY119" s="23" t="s">
        <v>133</v>
      </c>
      <c r="BE119" s="231">
        <f>IF(N119="základní",J119,0)</f>
        <v>0</v>
      </c>
      <c r="BF119" s="231">
        <f>IF(N119="snížená",J119,0)</f>
        <v>0</v>
      </c>
      <c r="BG119" s="231">
        <f>IF(N119="zákl. přenesená",J119,0)</f>
        <v>0</v>
      </c>
      <c r="BH119" s="231">
        <f>IF(N119="sníž. přenesená",J119,0)</f>
        <v>0</v>
      </c>
      <c r="BI119" s="231">
        <f>IF(N119="nulová",J119,0)</f>
        <v>0</v>
      </c>
      <c r="BJ119" s="23" t="s">
        <v>78</v>
      </c>
      <c r="BK119" s="231">
        <f>ROUND(I119*H119,2)</f>
        <v>0</v>
      </c>
      <c r="BL119" s="23" t="s">
        <v>153</v>
      </c>
      <c r="BM119" s="23" t="s">
        <v>269</v>
      </c>
    </row>
    <row r="120" s="11" customFormat="1">
      <c r="B120" s="238"/>
      <c r="C120" s="239"/>
      <c r="D120" s="232" t="s">
        <v>201</v>
      </c>
      <c r="E120" s="240" t="s">
        <v>21</v>
      </c>
      <c r="F120" s="241" t="s">
        <v>270</v>
      </c>
      <c r="G120" s="239"/>
      <c r="H120" s="242">
        <v>723.58000000000004</v>
      </c>
      <c r="I120" s="243"/>
      <c r="J120" s="239"/>
      <c r="K120" s="239"/>
      <c r="L120" s="244"/>
      <c r="M120" s="245"/>
      <c r="N120" s="246"/>
      <c r="O120" s="246"/>
      <c r="P120" s="246"/>
      <c r="Q120" s="246"/>
      <c r="R120" s="246"/>
      <c r="S120" s="246"/>
      <c r="T120" s="247"/>
      <c r="AT120" s="248" t="s">
        <v>201</v>
      </c>
      <c r="AU120" s="248" t="s">
        <v>80</v>
      </c>
      <c r="AV120" s="11" t="s">
        <v>80</v>
      </c>
      <c r="AW120" s="11" t="s">
        <v>34</v>
      </c>
      <c r="AX120" s="11" t="s">
        <v>78</v>
      </c>
      <c r="AY120" s="248" t="s">
        <v>133</v>
      </c>
    </row>
    <row r="121" s="1" customFormat="1" ht="25.5" customHeight="1">
      <c r="B121" s="45"/>
      <c r="C121" s="220" t="s">
        <v>271</v>
      </c>
      <c r="D121" s="220" t="s">
        <v>134</v>
      </c>
      <c r="E121" s="221" t="s">
        <v>203</v>
      </c>
      <c r="F121" s="222" t="s">
        <v>204</v>
      </c>
      <c r="G121" s="223" t="s">
        <v>197</v>
      </c>
      <c r="H121" s="224">
        <v>44</v>
      </c>
      <c r="I121" s="225"/>
      <c r="J121" s="226">
        <f>ROUND(I121*H121,2)</f>
        <v>0</v>
      </c>
      <c r="K121" s="222" t="s">
        <v>162</v>
      </c>
      <c r="L121" s="71"/>
      <c r="M121" s="227" t="s">
        <v>21</v>
      </c>
      <c r="N121" s="228" t="s">
        <v>42</v>
      </c>
      <c r="O121" s="46"/>
      <c r="P121" s="229">
        <f>O121*H121</f>
        <v>0</v>
      </c>
      <c r="Q121" s="229">
        <v>0</v>
      </c>
      <c r="R121" s="229">
        <f>Q121*H121</f>
        <v>0</v>
      </c>
      <c r="S121" s="229">
        <v>0</v>
      </c>
      <c r="T121" s="230">
        <f>S121*H121</f>
        <v>0</v>
      </c>
      <c r="AR121" s="23" t="s">
        <v>153</v>
      </c>
      <c r="AT121" s="23" t="s">
        <v>134</v>
      </c>
      <c r="AU121" s="23" t="s">
        <v>80</v>
      </c>
      <c r="AY121" s="23" t="s">
        <v>133</v>
      </c>
      <c r="BE121" s="231">
        <f>IF(N121="základní",J121,0)</f>
        <v>0</v>
      </c>
      <c r="BF121" s="231">
        <f>IF(N121="snížená",J121,0)</f>
        <v>0</v>
      </c>
      <c r="BG121" s="231">
        <f>IF(N121="zákl. přenesená",J121,0)</f>
        <v>0</v>
      </c>
      <c r="BH121" s="231">
        <f>IF(N121="sníž. přenesená",J121,0)</f>
        <v>0</v>
      </c>
      <c r="BI121" s="231">
        <f>IF(N121="nulová",J121,0)</f>
        <v>0</v>
      </c>
      <c r="BJ121" s="23" t="s">
        <v>78</v>
      </c>
      <c r="BK121" s="231">
        <f>ROUND(I121*H121,2)</f>
        <v>0</v>
      </c>
      <c r="BL121" s="23" t="s">
        <v>153</v>
      </c>
      <c r="BM121" s="23" t="s">
        <v>272</v>
      </c>
    </row>
    <row r="122" s="1" customFormat="1">
      <c r="B122" s="45"/>
      <c r="C122" s="73"/>
      <c r="D122" s="232" t="s">
        <v>189</v>
      </c>
      <c r="E122" s="73"/>
      <c r="F122" s="233" t="s">
        <v>206</v>
      </c>
      <c r="G122" s="73"/>
      <c r="H122" s="73"/>
      <c r="I122" s="190"/>
      <c r="J122" s="73"/>
      <c r="K122" s="73"/>
      <c r="L122" s="71"/>
      <c r="M122" s="234"/>
      <c r="N122" s="46"/>
      <c r="O122" s="46"/>
      <c r="P122" s="46"/>
      <c r="Q122" s="46"/>
      <c r="R122" s="46"/>
      <c r="S122" s="46"/>
      <c r="T122" s="94"/>
      <c r="AT122" s="23" t="s">
        <v>189</v>
      </c>
      <c r="AU122" s="23" t="s">
        <v>80</v>
      </c>
    </row>
    <row r="123" s="1" customFormat="1" ht="51" customHeight="1">
      <c r="B123" s="45"/>
      <c r="C123" s="220" t="s">
        <v>273</v>
      </c>
      <c r="D123" s="220" t="s">
        <v>134</v>
      </c>
      <c r="E123" s="221" t="s">
        <v>274</v>
      </c>
      <c r="F123" s="222" t="s">
        <v>275</v>
      </c>
      <c r="G123" s="223" t="s">
        <v>197</v>
      </c>
      <c r="H123" s="224">
        <v>12.140000000000001</v>
      </c>
      <c r="I123" s="225"/>
      <c r="J123" s="226">
        <f>ROUND(I123*H123,2)</f>
        <v>0</v>
      </c>
      <c r="K123" s="222" t="s">
        <v>162</v>
      </c>
      <c r="L123" s="71"/>
      <c r="M123" s="227" t="s">
        <v>21</v>
      </c>
      <c r="N123" s="228" t="s">
        <v>42</v>
      </c>
      <c r="O123" s="46"/>
      <c r="P123" s="229">
        <f>O123*H123</f>
        <v>0</v>
      </c>
      <c r="Q123" s="229">
        <v>0</v>
      </c>
      <c r="R123" s="229">
        <f>Q123*H123</f>
        <v>0</v>
      </c>
      <c r="S123" s="229">
        <v>0</v>
      </c>
      <c r="T123" s="230">
        <f>S123*H123</f>
        <v>0</v>
      </c>
      <c r="AR123" s="23" t="s">
        <v>153</v>
      </c>
      <c r="AT123" s="23" t="s">
        <v>134</v>
      </c>
      <c r="AU123" s="23" t="s">
        <v>80</v>
      </c>
      <c r="AY123" s="23" t="s">
        <v>133</v>
      </c>
      <c r="BE123" s="231">
        <f>IF(N123="základní",J123,0)</f>
        <v>0</v>
      </c>
      <c r="BF123" s="231">
        <f>IF(N123="snížená",J123,0)</f>
        <v>0</v>
      </c>
      <c r="BG123" s="231">
        <f>IF(N123="zákl. přenesená",J123,0)</f>
        <v>0</v>
      </c>
      <c r="BH123" s="231">
        <f>IF(N123="sníž. přenesená",J123,0)</f>
        <v>0</v>
      </c>
      <c r="BI123" s="231">
        <f>IF(N123="nulová",J123,0)</f>
        <v>0</v>
      </c>
      <c r="BJ123" s="23" t="s">
        <v>78</v>
      </c>
      <c r="BK123" s="231">
        <f>ROUND(I123*H123,2)</f>
        <v>0</v>
      </c>
      <c r="BL123" s="23" t="s">
        <v>153</v>
      </c>
      <c r="BM123" s="23" t="s">
        <v>276</v>
      </c>
    </row>
    <row r="124" s="1" customFormat="1">
      <c r="B124" s="45"/>
      <c r="C124" s="73"/>
      <c r="D124" s="232" t="s">
        <v>189</v>
      </c>
      <c r="E124" s="73"/>
      <c r="F124" s="233" t="s">
        <v>277</v>
      </c>
      <c r="G124" s="73"/>
      <c r="H124" s="73"/>
      <c r="I124" s="190"/>
      <c r="J124" s="73"/>
      <c r="K124" s="73"/>
      <c r="L124" s="71"/>
      <c r="M124" s="234"/>
      <c r="N124" s="46"/>
      <c r="O124" s="46"/>
      <c r="P124" s="46"/>
      <c r="Q124" s="46"/>
      <c r="R124" s="46"/>
      <c r="S124" s="46"/>
      <c r="T124" s="94"/>
      <c r="AT124" s="23" t="s">
        <v>189</v>
      </c>
      <c r="AU124" s="23" t="s">
        <v>80</v>
      </c>
    </row>
    <row r="125" s="1" customFormat="1">
      <c r="B125" s="45"/>
      <c r="C125" s="73"/>
      <c r="D125" s="232" t="s">
        <v>141</v>
      </c>
      <c r="E125" s="73"/>
      <c r="F125" s="233" t="s">
        <v>278</v>
      </c>
      <c r="G125" s="73"/>
      <c r="H125" s="73"/>
      <c r="I125" s="190"/>
      <c r="J125" s="73"/>
      <c r="K125" s="73"/>
      <c r="L125" s="71"/>
      <c r="M125" s="234"/>
      <c r="N125" s="46"/>
      <c r="O125" s="46"/>
      <c r="P125" s="46"/>
      <c r="Q125" s="46"/>
      <c r="R125" s="46"/>
      <c r="S125" s="46"/>
      <c r="T125" s="94"/>
      <c r="AT125" s="23" t="s">
        <v>141</v>
      </c>
      <c r="AU125" s="23" t="s">
        <v>80</v>
      </c>
    </row>
    <row r="126" s="11" customFormat="1">
      <c r="B126" s="238"/>
      <c r="C126" s="239"/>
      <c r="D126" s="232" t="s">
        <v>201</v>
      </c>
      <c r="E126" s="240" t="s">
        <v>21</v>
      </c>
      <c r="F126" s="241" t="s">
        <v>260</v>
      </c>
      <c r="G126" s="239"/>
      <c r="H126" s="242">
        <v>12.140000000000001</v>
      </c>
      <c r="I126" s="243"/>
      <c r="J126" s="239"/>
      <c r="K126" s="239"/>
      <c r="L126" s="244"/>
      <c r="M126" s="245"/>
      <c r="N126" s="246"/>
      <c r="O126" s="246"/>
      <c r="P126" s="246"/>
      <c r="Q126" s="246"/>
      <c r="R126" s="246"/>
      <c r="S126" s="246"/>
      <c r="T126" s="247"/>
      <c r="AT126" s="248" t="s">
        <v>201</v>
      </c>
      <c r="AU126" s="248" t="s">
        <v>80</v>
      </c>
      <c r="AV126" s="11" t="s">
        <v>80</v>
      </c>
      <c r="AW126" s="11" t="s">
        <v>34</v>
      </c>
      <c r="AX126" s="11" t="s">
        <v>78</v>
      </c>
      <c r="AY126" s="248" t="s">
        <v>133</v>
      </c>
    </row>
    <row r="127" s="1" customFormat="1" ht="25.5" customHeight="1">
      <c r="B127" s="45"/>
      <c r="C127" s="220" t="s">
        <v>279</v>
      </c>
      <c r="D127" s="220" t="s">
        <v>134</v>
      </c>
      <c r="E127" s="221" t="s">
        <v>280</v>
      </c>
      <c r="F127" s="222" t="s">
        <v>281</v>
      </c>
      <c r="G127" s="223" t="s">
        <v>282</v>
      </c>
      <c r="H127" s="224">
        <v>1302.444</v>
      </c>
      <c r="I127" s="225"/>
      <c r="J127" s="226">
        <f>ROUND(I127*H127,2)</f>
        <v>0</v>
      </c>
      <c r="K127" s="222" t="s">
        <v>162</v>
      </c>
      <c r="L127" s="71"/>
      <c r="M127" s="227" t="s">
        <v>21</v>
      </c>
      <c r="N127" s="228" t="s">
        <v>42</v>
      </c>
      <c r="O127" s="46"/>
      <c r="P127" s="229">
        <f>O127*H127</f>
        <v>0</v>
      </c>
      <c r="Q127" s="229">
        <v>0</v>
      </c>
      <c r="R127" s="229">
        <f>Q127*H127</f>
        <v>0</v>
      </c>
      <c r="S127" s="229">
        <v>0</v>
      </c>
      <c r="T127" s="230">
        <f>S127*H127</f>
        <v>0</v>
      </c>
      <c r="AR127" s="23" t="s">
        <v>153</v>
      </c>
      <c r="AT127" s="23" t="s">
        <v>134</v>
      </c>
      <c r="AU127" s="23" t="s">
        <v>80</v>
      </c>
      <c r="AY127" s="23" t="s">
        <v>133</v>
      </c>
      <c r="BE127" s="231">
        <f>IF(N127="základní",J127,0)</f>
        <v>0</v>
      </c>
      <c r="BF127" s="231">
        <f>IF(N127="snížená",J127,0)</f>
        <v>0</v>
      </c>
      <c r="BG127" s="231">
        <f>IF(N127="zákl. přenesená",J127,0)</f>
        <v>0</v>
      </c>
      <c r="BH127" s="231">
        <f>IF(N127="sníž. přenesená",J127,0)</f>
        <v>0</v>
      </c>
      <c r="BI127" s="231">
        <f>IF(N127="nulová",J127,0)</f>
        <v>0</v>
      </c>
      <c r="BJ127" s="23" t="s">
        <v>78</v>
      </c>
      <c r="BK127" s="231">
        <f>ROUND(I127*H127,2)</f>
        <v>0</v>
      </c>
      <c r="BL127" s="23" t="s">
        <v>153</v>
      </c>
      <c r="BM127" s="23" t="s">
        <v>283</v>
      </c>
    </row>
    <row r="128" s="1" customFormat="1">
      <c r="B128" s="45"/>
      <c r="C128" s="73"/>
      <c r="D128" s="232" t="s">
        <v>189</v>
      </c>
      <c r="E128" s="73"/>
      <c r="F128" s="233" t="s">
        <v>284</v>
      </c>
      <c r="G128" s="73"/>
      <c r="H128" s="73"/>
      <c r="I128" s="190"/>
      <c r="J128" s="73"/>
      <c r="K128" s="73"/>
      <c r="L128" s="71"/>
      <c r="M128" s="234"/>
      <c r="N128" s="46"/>
      <c r="O128" s="46"/>
      <c r="P128" s="46"/>
      <c r="Q128" s="46"/>
      <c r="R128" s="46"/>
      <c r="S128" s="46"/>
      <c r="T128" s="94"/>
      <c r="AT128" s="23" t="s">
        <v>189</v>
      </c>
      <c r="AU128" s="23" t="s">
        <v>80</v>
      </c>
    </row>
    <row r="129" s="11" customFormat="1">
      <c r="B129" s="238"/>
      <c r="C129" s="239"/>
      <c r="D129" s="232" t="s">
        <v>201</v>
      </c>
      <c r="E129" s="240" t="s">
        <v>21</v>
      </c>
      <c r="F129" s="241" t="s">
        <v>285</v>
      </c>
      <c r="G129" s="239"/>
      <c r="H129" s="242">
        <v>1302.444</v>
      </c>
      <c r="I129" s="243"/>
      <c r="J129" s="239"/>
      <c r="K129" s="239"/>
      <c r="L129" s="244"/>
      <c r="M129" s="245"/>
      <c r="N129" s="246"/>
      <c r="O129" s="246"/>
      <c r="P129" s="246"/>
      <c r="Q129" s="246"/>
      <c r="R129" s="246"/>
      <c r="S129" s="246"/>
      <c r="T129" s="247"/>
      <c r="AT129" s="248" t="s">
        <v>201</v>
      </c>
      <c r="AU129" s="248" t="s">
        <v>80</v>
      </c>
      <c r="AV129" s="11" t="s">
        <v>80</v>
      </c>
      <c r="AW129" s="11" t="s">
        <v>34</v>
      </c>
      <c r="AX129" s="11" t="s">
        <v>78</v>
      </c>
      <c r="AY129" s="248" t="s">
        <v>133</v>
      </c>
    </row>
    <row r="130" s="1" customFormat="1" ht="25.5" customHeight="1">
      <c r="B130" s="45"/>
      <c r="C130" s="220" t="s">
        <v>286</v>
      </c>
      <c r="D130" s="220" t="s">
        <v>134</v>
      </c>
      <c r="E130" s="221" t="s">
        <v>287</v>
      </c>
      <c r="F130" s="222" t="s">
        <v>288</v>
      </c>
      <c r="G130" s="223" t="s">
        <v>197</v>
      </c>
      <c r="H130" s="224">
        <v>40.799999999999997</v>
      </c>
      <c r="I130" s="225"/>
      <c r="J130" s="226">
        <f>ROUND(I130*H130,2)</f>
        <v>0</v>
      </c>
      <c r="K130" s="222" t="s">
        <v>162</v>
      </c>
      <c r="L130" s="71"/>
      <c r="M130" s="227" t="s">
        <v>21</v>
      </c>
      <c r="N130" s="228" t="s">
        <v>42</v>
      </c>
      <c r="O130" s="46"/>
      <c r="P130" s="229">
        <f>O130*H130</f>
        <v>0</v>
      </c>
      <c r="Q130" s="229">
        <v>0</v>
      </c>
      <c r="R130" s="229">
        <f>Q130*H130</f>
        <v>0</v>
      </c>
      <c r="S130" s="229">
        <v>0</v>
      </c>
      <c r="T130" s="230">
        <f>S130*H130</f>
        <v>0</v>
      </c>
      <c r="AR130" s="23" t="s">
        <v>153</v>
      </c>
      <c r="AT130" s="23" t="s">
        <v>134</v>
      </c>
      <c r="AU130" s="23" t="s">
        <v>80</v>
      </c>
      <c r="AY130" s="23" t="s">
        <v>133</v>
      </c>
      <c r="BE130" s="231">
        <f>IF(N130="základní",J130,0)</f>
        <v>0</v>
      </c>
      <c r="BF130" s="231">
        <f>IF(N130="snížená",J130,0)</f>
        <v>0</v>
      </c>
      <c r="BG130" s="231">
        <f>IF(N130="zákl. přenesená",J130,0)</f>
        <v>0</v>
      </c>
      <c r="BH130" s="231">
        <f>IF(N130="sníž. přenesená",J130,0)</f>
        <v>0</v>
      </c>
      <c r="BI130" s="231">
        <f>IF(N130="nulová",J130,0)</f>
        <v>0</v>
      </c>
      <c r="BJ130" s="23" t="s">
        <v>78</v>
      </c>
      <c r="BK130" s="231">
        <f>ROUND(I130*H130,2)</f>
        <v>0</v>
      </c>
      <c r="BL130" s="23" t="s">
        <v>153</v>
      </c>
      <c r="BM130" s="23" t="s">
        <v>289</v>
      </c>
    </row>
    <row r="131" s="1" customFormat="1">
      <c r="B131" s="45"/>
      <c r="C131" s="73"/>
      <c r="D131" s="232" t="s">
        <v>189</v>
      </c>
      <c r="E131" s="73"/>
      <c r="F131" s="233" t="s">
        <v>290</v>
      </c>
      <c r="G131" s="73"/>
      <c r="H131" s="73"/>
      <c r="I131" s="190"/>
      <c r="J131" s="73"/>
      <c r="K131" s="73"/>
      <c r="L131" s="71"/>
      <c r="M131" s="234"/>
      <c r="N131" s="46"/>
      <c r="O131" s="46"/>
      <c r="P131" s="46"/>
      <c r="Q131" s="46"/>
      <c r="R131" s="46"/>
      <c r="S131" s="46"/>
      <c r="T131" s="94"/>
      <c r="AT131" s="23" t="s">
        <v>189</v>
      </c>
      <c r="AU131" s="23" t="s">
        <v>80</v>
      </c>
    </row>
    <row r="132" s="11" customFormat="1">
      <c r="B132" s="238"/>
      <c r="C132" s="239"/>
      <c r="D132" s="232" t="s">
        <v>201</v>
      </c>
      <c r="E132" s="240" t="s">
        <v>21</v>
      </c>
      <c r="F132" s="241" t="s">
        <v>291</v>
      </c>
      <c r="G132" s="239"/>
      <c r="H132" s="242">
        <v>40.799999999999997</v>
      </c>
      <c r="I132" s="243"/>
      <c r="J132" s="239"/>
      <c r="K132" s="239"/>
      <c r="L132" s="244"/>
      <c r="M132" s="245"/>
      <c r="N132" s="246"/>
      <c r="O132" s="246"/>
      <c r="P132" s="246"/>
      <c r="Q132" s="246"/>
      <c r="R132" s="246"/>
      <c r="S132" s="246"/>
      <c r="T132" s="247"/>
      <c r="AT132" s="248" t="s">
        <v>201</v>
      </c>
      <c r="AU132" s="248" t="s">
        <v>80</v>
      </c>
      <c r="AV132" s="11" t="s">
        <v>80</v>
      </c>
      <c r="AW132" s="11" t="s">
        <v>34</v>
      </c>
      <c r="AX132" s="11" t="s">
        <v>78</v>
      </c>
      <c r="AY132" s="248" t="s">
        <v>133</v>
      </c>
    </row>
    <row r="133" s="1" customFormat="1" ht="16.5" customHeight="1">
      <c r="B133" s="45"/>
      <c r="C133" s="273" t="s">
        <v>292</v>
      </c>
      <c r="D133" s="273" t="s">
        <v>293</v>
      </c>
      <c r="E133" s="274" t="s">
        <v>294</v>
      </c>
      <c r="F133" s="275" t="s">
        <v>295</v>
      </c>
      <c r="G133" s="276" t="s">
        <v>282</v>
      </c>
      <c r="H133" s="277">
        <v>44.064</v>
      </c>
      <c r="I133" s="278"/>
      <c r="J133" s="279">
        <f>ROUND(I133*H133,2)</f>
        <v>0</v>
      </c>
      <c r="K133" s="275" t="s">
        <v>162</v>
      </c>
      <c r="L133" s="280"/>
      <c r="M133" s="281" t="s">
        <v>21</v>
      </c>
      <c r="N133" s="282" t="s">
        <v>42</v>
      </c>
      <c r="O133" s="46"/>
      <c r="P133" s="229">
        <f>O133*H133</f>
        <v>0</v>
      </c>
      <c r="Q133" s="229">
        <v>1</v>
      </c>
      <c r="R133" s="229">
        <f>Q133*H133</f>
        <v>44.064</v>
      </c>
      <c r="S133" s="229">
        <v>0</v>
      </c>
      <c r="T133" s="230">
        <f>S133*H133</f>
        <v>0</v>
      </c>
      <c r="AR133" s="23" t="s">
        <v>174</v>
      </c>
      <c r="AT133" s="23" t="s">
        <v>293</v>
      </c>
      <c r="AU133" s="23" t="s">
        <v>80</v>
      </c>
      <c r="AY133" s="23" t="s">
        <v>133</v>
      </c>
      <c r="BE133" s="231">
        <f>IF(N133="základní",J133,0)</f>
        <v>0</v>
      </c>
      <c r="BF133" s="231">
        <f>IF(N133="snížená",J133,0)</f>
        <v>0</v>
      </c>
      <c r="BG133" s="231">
        <f>IF(N133="zákl. přenesená",J133,0)</f>
        <v>0</v>
      </c>
      <c r="BH133" s="231">
        <f>IF(N133="sníž. přenesená",J133,0)</f>
        <v>0</v>
      </c>
      <c r="BI133" s="231">
        <f>IF(N133="nulová",J133,0)</f>
        <v>0</v>
      </c>
      <c r="BJ133" s="23" t="s">
        <v>78</v>
      </c>
      <c r="BK133" s="231">
        <f>ROUND(I133*H133,2)</f>
        <v>0</v>
      </c>
      <c r="BL133" s="23" t="s">
        <v>153</v>
      </c>
      <c r="BM133" s="23" t="s">
        <v>296</v>
      </c>
    </row>
    <row r="134" s="1" customFormat="1">
      <c r="B134" s="45"/>
      <c r="C134" s="73"/>
      <c r="D134" s="232" t="s">
        <v>141</v>
      </c>
      <c r="E134" s="73"/>
      <c r="F134" s="233" t="s">
        <v>297</v>
      </c>
      <c r="G134" s="73"/>
      <c r="H134" s="73"/>
      <c r="I134" s="190"/>
      <c r="J134" s="73"/>
      <c r="K134" s="73"/>
      <c r="L134" s="71"/>
      <c r="M134" s="234"/>
      <c r="N134" s="46"/>
      <c r="O134" s="46"/>
      <c r="P134" s="46"/>
      <c r="Q134" s="46"/>
      <c r="R134" s="46"/>
      <c r="S134" s="46"/>
      <c r="T134" s="94"/>
      <c r="AT134" s="23" t="s">
        <v>141</v>
      </c>
      <c r="AU134" s="23" t="s">
        <v>80</v>
      </c>
    </row>
    <row r="135" s="11" customFormat="1">
      <c r="B135" s="238"/>
      <c r="C135" s="239"/>
      <c r="D135" s="232" t="s">
        <v>201</v>
      </c>
      <c r="E135" s="240" t="s">
        <v>21</v>
      </c>
      <c r="F135" s="241" t="s">
        <v>298</v>
      </c>
      <c r="G135" s="239"/>
      <c r="H135" s="242">
        <v>44.064</v>
      </c>
      <c r="I135" s="243"/>
      <c r="J135" s="239"/>
      <c r="K135" s="239"/>
      <c r="L135" s="244"/>
      <c r="M135" s="245"/>
      <c r="N135" s="246"/>
      <c r="O135" s="246"/>
      <c r="P135" s="246"/>
      <c r="Q135" s="246"/>
      <c r="R135" s="246"/>
      <c r="S135" s="246"/>
      <c r="T135" s="247"/>
      <c r="AT135" s="248" t="s">
        <v>201</v>
      </c>
      <c r="AU135" s="248" t="s">
        <v>80</v>
      </c>
      <c r="AV135" s="11" t="s">
        <v>80</v>
      </c>
      <c r="AW135" s="11" t="s">
        <v>34</v>
      </c>
      <c r="AX135" s="11" t="s">
        <v>78</v>
      </c>
      <c r="AY135" s="248" t="s">
        <v>133</v>
      </c>
    </row>
    <row r="136" s="1" customFormat="1" ht="38.25" customHeight="1">
      <c r="B136" s="45"/>
      <c r="C136" s="220" t="s">
        <v>10</v>
      </c>
      <c r="D136" s="220" t="s">
        <v>134</v>
      </c>
      <c r="E136" s="221" t="s">
        <v>299</v>
      </c>
      <c r="F136" s="222" t="s">
        <v>300</v>
      </c>
      <c r="G136" s="223" t="s">
        <v>197</v>
      </c>
      <c r="H136" s="224">
        <v>21.600000000000001</v>
      </c>
      <c r="I136" s="225"/>
      <c r="J136" s="226">
        <f>ROUND(I136*H136,2)</f>
        <v>0</v>
      </c>
      <c r="K136" s="222" t="s">
        <v>162</v>
      </c>
      <c r="L136" s="71"/>
      <c r="M136" s="227" t="s">
        <v>21</v>
      </c>
      <c r="N136" s="228" t="s">
        <v>42</v>
      </c>
      <c r="O136" s="46"/>
      <c r="P136" s="229">
        <f>O136*H136</f>
        <v>0</v>
      </c>
      <c r="Q136" s="229">
        <v>0</v>
      </c>
      <c r="R136" s="229">
        <f>Q136*H136</f>
        <v>0</v>
      </c>
      <c r="S136" s="229">
        <v>0</v>
      </c>
      <c r="T136" s="230">
        <f>S136*H136</f>
        <v>0</v>
      </c>
      <c r="AR136" s="23" t="s">
        <v>153</v>
      </c>
      <c r="AT136" s="23" t="s">
        <v>134</v>
      </c>
      <c r="AU136" s="23" t="s">
        <v>80</v>
      </c>
      <c r="AY136" s="23" t="s">
        <v>133</v>
      </c>
      <c r="BE136" s="231">
        <f>IF(N136="základní",J136,0)</f>
        <v>0</v>
      </c>
      <c r="BF136" s="231">
        <f>IF(N136="snížená",J136,0)</f>
        <v>0</v>
      </c>
      <c r="BG136" s="231">
        <f>IF(N136="zákl. přenesená",J136,0)</f>
        <v>0</v>
      </c>
      <c r="BH136" s="231">
        <f>IF(N136="sníž. přenesená",J136,0)</f>
        <v>0</v>
      </c>
      <c r="BI136" s="231">
        <f>IF(N136="nulová",J136,0)</f>
        <v>0</v>
      </c>
      <c r="BJ136" s="23" t="s">
        <v>78</v>
      </c>
      <c r="BK136" s="231">
        <f>ROUND(I136*H136,2)</f>
        <v>0</v>
      </c>
      <c r="BL136" s="23" t="s">
        <v>153</v>
      </c>
      <c r="BM136" s="23" t="s">
        <v>301</v>
      </c>
    </row>
    <row r="137" s="1" customFormat="1">
      <c r="B137" s="45"/>
      <c r="C137" s="73"/>
      <c r="D137" s="232" t="s">
        <v>189</v>
      </c>
      <c r="E137" s="73"/>
      <c r="F137" s="233" t="s">
        <v>302</v>
      </c>
      <c r="G137" s="73"/>
      <c r="H137" s="73"/>
      <c r="I137" s="190"/>
      <c r="J137" s="73"/>
      <c r="K137" s="73"/>
      <c r="L137" s="71"/>
      <c r="M137" s="234"/>
      <c r="N137" s="46"/>
      <c r="O137" s="46"/>
      <c r="P137" s="46"/>
      <c r="Q137" s="46"/>
      <c r="R137" s="46"/>
      <c r="S137" s="46"/>
      <c r="T137" s="94"/>
      <c r="AT137" s="23" t="s">
        <v>189</v>
      </c>
      <c r="AU137" s="23" t="s">
        <v>80</v>
      </c>
    </row>
    <row r="138" s="11" customFormat="1">
      <c r="B138" s="238"/>
      <c r="C138" s="239"/>
      <c r="D138" s="232" t="s">
        <v>201</v>
      </c>
      <c r="E138" s="240" t="s">
        <v>21</v>
      </c>
      <c r="F138" s="241" t="s">
        <v>303</v>
      </c>
      <c r="G138" s="239"/>
      <c r="H138" s="242">
        <v>21.600000000000001</v>
      </c>
      <c r="I138" s="243"/>
      <c r="J138" s="239"/>
      <c r="K138" s="239"/>
      <c r="L138" s="244"/>
      <c r="M138" s="245"/>
      <c r="N138" s="246"/>
      <c r="O138" s="246"/>
      <c r="P138" s="246"/>
      <c r="Q138" s="246"/>
      <c r="R138" s="246"/>
      <c r="S138" s="246"/>
      <c r="T138" s="247"/>
      <c r="AT138" s="248" t="s">
        <v>201</v>
      </c>
      <c r="AU138" s="248" t="s">
        <v>80</v>
      </c>
      <c r="AV138" s="11" t="s">
        <v>80</v>
      </c>
      <c r="AW138" s="11" t="s">
        <v>34</v>
      </c>
      <c r="AX138" s="11" t="s">
        <v>78</v>
      </c>
      <c r="AY138" s="248" t="s">
        <v>133</v>
      </c>
    </row>
    <row r="139" s="1" customFormat="1" ht="16.5" customHeight="1">
      <c r="B139" s="45"/>
      <c r="C139" s="273" t="s">
        <v>304</v>
      </c>
      <c r="D139" s="273" t="s">
        <v>293</v>
      </c>
      <c r="E139" s="274" t="s">
        <v>305</v>
      </c>
      <c r="F139" s="275" t="s">
        <v>306</v>
      </c>
      <c r="G139" s="276" t="s">
        <v>282</v>
      </c>
      <c r="H139" s="277">
        <v>38.880000000000003</v>
      </c>
      <c r="I139" s="278"/>
      <c r="J139" s="279">
        <f>ROUND(I139*H139,2)</f>
        <v>0</v>
      </c>
      <c r="K139" s="275" t="s">
        <v>162</v>
      </c>
      <c r="L139" s="280"/>
      <c r="M139" s="281" t="s">
        <v>21</v>
      </c>
      <c r="N139" s="282" t="s">
        <v>42</v>
      </c>
      <c r="O139" s="46"/>
      <c r="P139" s="229">
        <f>O139*H139</f>
        <v>0</v>
      </c>
      <c r="Q139" s="229">
        <v>1</v>
      </c>
      <c r="R139" s="229">
        <f>Q139*H139</f>
        <v>38.880000000000003</v>
      </c>
      <c r="S139" s="229">
        <v>0</v>
      </c>
      <c r="T139" s="230">
        <f>S139*H139</f>
        <v>0</v>
      </c>
      <c r="AR139" s="23" t="s">
        <v>174</v>
      </c>
      <c r="AT139" s="23" t="s">
        <v>293</v>
      </c>
      <c r="AU139" s="23" t="s">
        <v>80</v>
      </c>
      <c r="AY139" s="23" t="s">
        <v>133</v>
      </c>
      <c r="BE139" s="231">
        <f>IF(N139="základní",J139,0)</f>
        <v>0</v>
      </c>
      <c r="BF139" s="231">
        <f>IF(N139="snížená",J139,0)</f>
        <v>0</v>
      </c>
      <c r="BG139" s="231">
        <f>IF(N139="zákl. přenesená",J139,0)</f>
        <v>0</v>
      </c>
      <c r="BH139" s="231">
        <f>IF(N139="sníž. přenesená",J139,0)</f>
        <v>0</v>
      </c>
      <c r="BI139" s="231">
        <f>IF(N139="nulová",J139,0)</f>
        <v>0</v>
      </c>
      <c r="BJ139" s="23" t="s">
        <v>78</v>
      </c>
      <c r="BK139" s="231">
        <f>ROUND(I139*H139,2)</f>
        <v>0</v>
      </c>
      <c r="BL139" s="23" t="s">
        <v>153</v>
      </c>
      <c r="BM139" s="23" t="s">
        <v>307</v>
      </c>
    </row>
    <row r="140" s="11" customFormat="1">
      <c r="B140" s="238"/>
      <c r="C140" s="239"/>
      <c r="D140" s="232" t="s">
        <v>201</v>
      </c>
      <c r="E140" s="240" t="s">
        <v>21</v>
      </c>
      <c r="F140" s="241" t="s">
        <v>308</v>
      </c>
      <c r="G140" s="239"/>
      <c r="H140" s="242">
        <v>38.880000000000003</v>
      </c>
      <c r="I140" s="243"/>
      <c r="J140" s="239"/>
      <c r="K140" s="239"/>
      <c r="L140" s="244"/>
      <c r="M140" s="245"/>
      <c r="N140" s="246"/>
      <c r="O140" s="246"/>
      <c r="P140" s="246"/>
      <c r="Q140" s="246"/>
      <c r="R140" s="246"/>
      <c r="S140" s="246"/>
      <c r="T140" s="247"/>
      <c r="AT140" s="248" t="s">
        <v>201</v>
      </c>
      <c r="AU140" s="248" t="s">
        <v>80</v>
      </c>
      <c r="AV140" s="11" t="s">
        <v>80</v>
      </c>
      <c r="AW140" s="11" t="s">
        <v>34</v>
      </c>
      <c r="AX140" s="11" t="s">
        <v>78</v>
      </c>
      <c r="AY140" s="248" t="s">
        <v>133</v>
      </c>
    </row>
    <row r="141" s="1" customFormat="1" ht="25.5" customHeight="1">
      <c r="B141" s="45"/>
      <c r="C141" s="220" t="s">
        <v>309</v>
      </c>
      <c r="D141" s="220" t="s">
        <v>134</v>
      </c>
      <c r="E141" s="221" t="s">
        <v>310</v>
      </c>
      <c r="F141" s="222" t="s">
        <v>311</v>
      </c>
      <c r="G141" s="223" t="s">
        <v>187</v>
      </c>
      <c r="H141" s="224">
        <v>170</v>
      </c>
      <c r="I141" s="225"/>
      <c r="J141" s="226">
        <f>ROUND(I141*H141,2)</f>
        <v>0</v>
      </c>
      <c r="K141" s="222" t="s">
        <v>162</v>
      </c>
      <c r="L141" s="71"/>
      <c r="M141" s="227" t="s">
        <v>21</v>
      </c>
      <c r="N141" s="228" t="s">
        <v>42</v>
      </c>
      <c r="O141" s="46"/>
      <c r="P141" s="229">
        <f>O141*H141</f>
        <v>0</v>
      </c>
      <c r="Q141" s="229">
        <v>0</v>
      </c>
      <c r="R141" s="229">
        <f>Q141*H141</f>
        <v>0</v>
      </c>
      <c r="S141" s="229">
        <v>0</v>
      </c>
      <c r="T141" s="230">
        <f>S141*H141</f>
        <v>0</v>
      </c>
      <c r="AR141" s="23" t="s">
        <v>153</v>
      </c>
      <c r="AT141" s="23" t="s">
        <v>134</v>
      </c>
      <c r="AU141" s="23" t="s">
        <v>80</v>
      </c>
      <c r="AY141" s="23" t="s">
        <v>133</v>
      </c>
      <c r="BE141" s="231">
        <f>IF(N141="základní",J141,0)</f>
        <v>0</v>
      </c>
      <c r="BF141" s="231">
        <f>IF(N141="snížená",J141,0)</f>
        <v>0</v>
      </c>
      <c r="BG141" s="231">
        <f>IF(N141="zákl. přenesená",J141,0)</f>
        <v>0</v>
      </c>
      <c r="BH141" s="231">
        <f>IF(N141="sníž. přenesená",J141,0)</f>
        <v>0</v>
      </c>
      <c r="BI141" s="231">
        <f>IF(N141="nulová",J141,0)</f>
        <v>0</v>
      </c>
      <c r="BJ141" s="23" t="s">
        <v>78</v>
      </c>
      <c r="BK141" s="231">
        <f>ROUND(I141*H141,2)</f>
        <v>0</v>
      </c>
      <c r="BL141" s="23" t="s">
        <v>153</v>
      </c>
      <c r="BM141" s="23" t="s">
        <v>312</v>
      </c>
    </row>
    <row r="142" s="1" customFormat="1">
      <c r="B142" s="45"/>
      <c r="C142" s="73"/>
      <c r="D142" s="232" t="s">
        <v>189</v>
      </c>
      <c r="E142" s="73"/>
      <c r="F142" s="233" t="s">
        <v>313</v>
      </c>
      <c r="G142" s="73"/>
      <c r="H142" s="73"/>
      <c r="I142" s="190"/>
      <c r="J142" s="73"/>
      <c r="K142" s="73"/>
      <c r="L142" s="71"/>
      <c r="M142" s="234"/>
      <c r="N142" s="46"/>
      <c r="O142" s="46"/>
      <c r="P142" s="46"/>
      <c r="Q142" s="46"/>
      <c r="R142" s="46"/>
      <c r="S142" s="46"/>
      <c r="T142" s="94"/>
      <c r="AT142" s="23" t="s">
        <v>189</v>
      </c>
      <c r="AU142" s="23" t="s">
        <v>80</v>
      </c>
    </row>
    <row r="143" s="1" customFormat="1" ht="16.5" customHeight="1">
      <c r="B143" s="45"/>
      <c r="C143" s="273" t="s">
        <v>314</v>
      </c>
      <c r="D143" s="273" t="s">
        <v>293</v>
      </c>
      <c r="E143" s="274" t="s">
        <v>315</v>
      </c>
      <c r="F143" s="275" t="s">
        <v>316</v>
      </c>
      <c r="G143" s="276" t="s">
        <v>317</v>
      </c>
      <c r="H143" s="277">
        <v>4.25</v>
      </c>
      <c r="I143" s="278"/>
      <c r="J143" s="279">
        <f>ROUND(I143*H143,2)</f>
        <v>0</v>
      </c>
      <c r="K143" s="275" t="s">
        <v>162</v>
      </c>
      <c r="L143" s="280"/>
      <c r="M143" s="281" t="s">
        <v>21</v>
      </c>
      <c r="N143" s="282" t="s">
        <v>42</v>
      </c>
      <c r="O143" s="46"/>
      <c r="P143" s="229">
        <f>O143*H143</f>
        <v>0</v>
      </c>
      <c r="Q143" s="229">
        <v>0.001</v>
      </c>
      <c r="R143" s="229">
        <f>Q143*H143</f>
        <v>0.0042500000000000003</v>
      </c>
      <c r="S143" s="229">
        <v>0</v>
      </c>
      <c r="T143" s="230">
        <f>S143*H143</f>
        <v>0</v>
      </c>
      <c r="AR143" s="23" t="s">
        <v>174</v>
      </c>
      <c r="AT143" s="23" t="s">
        <v>293</v>
      </c>
      <c r="AU143" s="23" t="s">
        <v>80</v>
      </c>
      <c r="AY143" s="23" t="s">
        <v>133</v>
      </c>
      <c r="BE143" s="231">
        <f>IF(N143="základní",J143,0)</f>
        <v>0</v>
      </c>
      <c r="BF143" s="231">
        <f>IF(N143="snížená",J143,0)</f>
        <v>0</v>
      </c>
      <c r="BG143" s="231">
        <f>IF(N143="zákl. přenesená",J143,0)</f>
        <v>0</v>
      </c>
      <c r="BH143" s="231">
        <f>IF(N143="sníž. přenesená",J143,0)</f>
        <v>0</v>
      </c>
      <c r="BI143" s="231">
        <f>IF(N143="nulová",J143,0)</f>
        <v>0</v>
      </c>
      <c r="BJ143" s="23" t="s">
        <v>78</v>
      </c>
      <c r="BK143" s="231">
        <f>ROUND(I143*H143,2)</f>
        <v>0</v>
      </c>
      <c r="BL143" s="23" t="s">
        <v>153</v>
      </c>
      <c r="BM143" s="23" t="s">
        <v>318</v>
      </c>
    </row>
    <row r="144" s="11" customFormat="1">
      <c r="B144" s="238"/>
      <c r="C144" s="239"/>
      <c r="D144" s="232" t="s">
        <v>201</v>
      </c>
      <c r="E144" s="240" t="s">
        <v>21</v>
      </c>
      <c r="F144" s="241" t="s">
        <v>319</v>
      </c>
      <c r="G144" s="239"/>
      <c r="H144" s="242">
        <v>4.25</v>
      </c>
      <c r="I144" s="243"/>
      <c r="J144" s="239"/>
      <c r="K144" s="239"/>
      <c r="L144" s="244"/>
      <c r="M144" s="245"/>
      <c r="N144" s="246"/>
      <c r="O144" s="246"/>
      <c r="P144" s="246"/>
      <c r="Q144" s="246"/>
      <c r="R144" s="246"/>
      <c r="S144" s="246"/>
      <c r="T144" s="247"/>
      <c r="AT144" s="248" t="s">
        <v>201</v>
      </c>
      <c r="AU144" s="248" t="s">
        <v>80</v>
      </c>
      <c r="AV144" s="11" t="s">
        <v>80</v>
      </c>
      <c r="AW144" s="11" t="s">
        <v>34</v>
      </c>
      <c r="AX144" s="11" t="s">
        <v>78</v>
      </c>
      <c r="AY144" s="248" t="s">
        <v>133</v>
      </c>
    </row>
    <row r="145" s="1" customFormat="1" ht="25.5" customHeight="1">
      <c r="B145" s="45"/>
      <c r="C145" s="220" t="s">
        <v>320</v>
      </c>
      <c r="D145" s="220" t="s">
        <v>134</v>
      </c>
      <c r="E145" s="221" t="s">
        <v>321</v>
      </c>
      <c r="F145" s="222" t="s">
        <v>322</v>
      </c>
      <c r="G145" s="223" t="s">
        <v>187</v>
      </c>
      <c r="H145" s="224">
        <v>1037</v>
      </c>
      <c r="I145" s="225"/>
      <c r="J145" s="226">
        <f>ROUND(I145*H145,2)</f>
        <v>0</v>
      </c>
      <c r="K145" s="222" t="s">
        <v>162</v>
      </c>
      <c r="L145" s="71"/>
      <c r="M145" s="227" t="s">
        <v>21</v>
      </c>
      <c r="N145" s="228" t="s">
        <v>42</v>
      </c>
      <c r="O145" s="46"/>
      <c r="P145" s="229">
        <f>O145*H145</f>
        <v>0</v>
      </c>
      <c r="Q145" s="229">
        <v>0</v>
      </c>
      <c r="R145" s="229">
        <f>Q145*H145</f>
        <v>0</v>
      </c>
      <c r="S145" s="229">
        <v>0</v>
      </c>
      <c r="T145" s="230">
        <f>S145*H145</f>
        <v>0</v>
      </c>
      <c r="AR145" s="23" t="s">
        <v>153</v>
      </c>
      <c r="AT145" s="23" t="s">
        <v>134</v>
      </c>
      <c r="AU145" s="23" t="s">
        <v>80</v>
      </c>
      <c r="AY145" s="23" t="s">
        <v>133</v>
      </c>
      <c r="BE145" s="231">
        <f>IF(N145="základní",J145,0)</f>
        <v>0</v>
      </c>
      <c r="BF145" s="231">
        <f>IF(N145="snížená",J145,0)</f>
        <v>0</v>
      </c>
      <c r="BG145" s="231">
        <f>IF(N145="zákl. přenesená",J145,0)</f>
        <v>0</v>
      </c>
      <c r="BH145" s="231">
        <f>IF(N145="sníž. přenesená",J145,0)</f>
        <v>0</v>
      </c>
      <c r="BI145" s="231">
        <f>IF(N145="nulová",J145,0)</f>
        <v>0</v>
      </c>
      <c r="BJ145" s="23" t="s">
        <v>78</v>
      </c>
      <c r="BK145" s="231">
        <f>ROUND(I145*H145,2)</f>
        <v>0</v>
      </c>
      <c r="BL145" s="23" t="s">
        <v>153</v>
      </c>
      <c r="BM145" s="23" t="s">
        <v>323</v>
      </c>
    </row>
    <row r="146" s="1" customFormat="1">
      <c r="B146" s="45"/>
      <c r="C146" s="73"/>
      <c r="D146" s="232" t="s">
        <v>189</v>
      </c>
      <c r="E146" s="73"/>
      <c r="F146" s="233" t="s">
        <v>324</v>
      </c>
      <c r="G146" s="73"/>
      <c r="H146" s="73"/>
      <c r="I146" s="190"/>
      <c r="J146" s="73"/>
      <c r="K146" s="73"/>
      <c r="L146" s="71"/>
      <c r="M146" s="234"/>
      <c r="N146" s="46"/>
      <c r="O146" s="46"/>
      <c r="P146" s="46"/>
      <c r="Q146" s="46"/>
      <c r="R146" s="46"/>
      <c r="S146" s="46"/>
      <c r="T146" s="94"/>
      <c r="AT146" s="23" t="s">
        <v>189</v>
      </c>
      <c r="AU146" s="23" t="s">
        <v>80</v>
      </c>
    </row>
    <row r="147" s="12" customFormat="1">
      <c r="B147" s="252"/>
      <c r="C147" s="253"/>
      <c r="D147" s="232" t="s">
        <v>201</v>
      </c>
      <c r="E147" s="254" t="s">
        <v>21</v>
      </c>
      <c r="F147" s="255" t="s">
        <v>325</v>
      </c>
      <c r="G147" s="253"/>
      <c r="H147" s="254" t="s">
        <v>21</v>
      </c>
      <c r="I147" s="256"/>
      <c r="J147" s="253"/>
      <c r="K147" s="253"/>
      <c r="L147" s="257"/>
      <c r="M147" s="258"/>
      <c r="N147" s="259"/>
      <c r="O147" s="259"/>
      <c r="P147" s="259"/>
      <c r="Q147" s="259"/>
      <c r="R147" s="259"/>
      <c r="S147" s="259"/>
      <c r="T147" s="260"/>
      <c r="AT147" s="261" t="s">
        <v>201</v>
      </c>
      <c r="AU147" s="261" t="s">
        <v>80</v>
      </c>
      <c r="AV147" s="12" t="s">
        <v>78</v>
      </c>
      <c r="AW147" s="12" t="s">
        <v>34</v>
      </c>
      <c r="AX147" s="12" t="s">
        <v>71</v>
      </c>
      <c r="AY147" s="261" t="s">
        <v>133</v>
      </c>
    </row>
    <row r="148" s="11" customFormat="1">
      <c r="B148" s="238"/>
      <c r="C148" s="239"/>
      <c r="D148" s="232" t="s">
        <v>201</v>
      </c>
      <c r="E148" s="240" t="s">
        <v>21</v>
      </c>
      <c r="F148" s="241" t="s">
        <v>326</v>
      </c>
      <c r="G148" s="239"/>
      <c r="H148" s="242">
        <v>562</v>
      </c>
      <c r="I148" s="243"/>
      <c r="J148" s="239"/>
      <c r="K148" s="239"/>
      <c r="L148" s="244"/>
      <c r="M148" s="245"/>
      <c r="N148" s="246"/>
      <c r="O148" s="246"/>
      <c r="P148" s="246"/>
      <c r="Q148" s="246"/>
      <c r="R148" s="246"/>
      <c r="S148" s="246"/>
      <c r="T148" s="247"/>
      <c r="AT148" s="248" t="s">
        <v>201</v>
      </c>
      <c r="AU148" s="248" t="s">
        <v>80</v>
      </c>
      <c r="AV148" s="11" t="s">
        <v>80</v>
      </c>
      <c r="AW148" s="11" t="s">
        <v>34</v>
      </c>
      <c r="AX148" s="11" t="s">
        <v>71</v>
      </c>
      <c r="AY148" s="248" t="s">
        <v>133</v>
      </c>
    </row>
    <row r="149" s="12" customFormat="1">
      <c r="B149" s="252"/>
      <c r="C149" s="253"/>
      <c r="D149" s="232" t="s">
        <v>201</v>
      </c>
      <c r="E149" s="254" t="s">
        <v>21</v>
      </c>
      <c r="F149" s="255" t="s">
        <v>327</v>
      </c>
      <c r="G149" s="253"/>
      <c r="H149" s="254" t="s">
        <v>21</v>
      </c>
      <c r="I149" s="256"/>
      <c r="J149" s="253"/>
      <c r="K149" s="253"/>
      <c r="L149" s="257"/>
      <c r="M149" s="258"/>
      <c r="N149" s="259"/>
      <c r="O149" s="259"/>
      <c r="P149" s="259"/>
      <c r="Q149" s="259"/>
      <c r="R149" s="259"/>
      <c r="S149" s="259"/>
      <c r="T149" s="260"/>
      <c r="AT149" s="261" t="s">
        <v>201</v>
      </c>
      <c r="AU149" s="261" t="s">
        <v>80</v>
      </c>
      <c r="AV149" s="12" t="s">
        <v>78</v>
      </c>
      <c r="AW149" s="12" t="s">
        <v>34</v>
      </c>
      <c r="AX149" s="12" t="s">
        <v>71</v>
      </c>
      <c r="AY149" s="261" t="s">
        <v>133</v>
      </c>
    </row>
    <row r="150" s="11" customFormat="1">
      <c r="B150" s="238"/>
      <c r="C150" s="239"/>
      <c r="D150" s="232" t="s">
        <v>201</v>
      </c>
      <c r="E150" s="240" t="s">
        <v>21</v>
      </c>
      <c r="F150" s="241" t="s">
        <v>328</v>
      </c>
      <c r="G150" s="239"/>
      <c r="H150" s="242">
        <v>205</v>
      </c>
      <c r="I150" s="243"/>
      <c r="J150" s="239"/>
      <c r="K150" s="239"/>
      <c r="L150" s="244"/>
      <c r="M150" s="245"/>
      <c r="N150" s="246"/>
      <c r="O150" s="246"/>
      <c r="P150" s="246"/>
      <c r="Q150" s="246"/>
      <c r="R150" s="246"/>
      <c r="S150" s="246"/>
      <c r="T150" s="247"/>
      <c r="AT150" s="248" t="s">
        <v>201</v>
      </c>
      <c r="AU150" s="248" t="s">
        <v>80</v>
      </c>
      <c r="AV150" s="11" t="s">
        <v>80</v>
      </c>
      <c r="AW150" s="11" t="s">
        <v>34</v>
      </c>
      <c r="AX150" s="11" t="s">
        <v>71</v>
      </c>
      <c r="AY150" s="248" t="s">
        <v>133</v>
      </c>
    </row>
    <row r="151" s="12" customFormat="1">
      <c r="B151" s="252"/>
      <c r="C151" s="253"/>
      <c r="D151" s="232" t="s">
        <v>201</v>
      </c>
      <c r="E151" s="254" t="s">
        <v>21</v>
      </c>
      <c r="F151" s="255" t="s">
        <v>252</v>
      </c>
      <c r="G151" s="253"/>
      <c r="H151" s="254" t="s">
        <v>21</v>
      </c>
      <c r="I151" s="256"/>
      <c r="J151" s="253"/>
      <c r="K151" s="253"/>
      <c r="L151" s="257"/>
      <c r="M151" s="258"/>
      <c r="N151" s="259"/>
      <c r="O151" s="259"/>
      <c r="P151" s="259"/>
      <c r="Q151" s="259"/>
      <c r="R151" s="259"/>
      <c r="S151" s="259"/>
      <c r="T151" s="260"/>
      <c r="AT151" s="261" t="s">
        <v>201</v>
      </c>
      <c r="AU151" s="261" t="s">
        <v>80</v>
      </c>
      <c r="AV151" s="12" t="s">
        <v>78</v>
      </c>
      <c r="AW151" s="12" t="s">
        <v>34</v>
      </c>
      <c r="AX151" s="12" t="s">
        <v>71</v>
      </c>
      <c r="AY151" s="261" t="s">
        <v>133</v>
      </c>
    </row>
    <row r="152" s="11" customFormat="1">
      <c r="B152" s="238"/>
      <c r="C152" s="239"/>
      <c r="D152" s="232" t="s">
        <v>201</v>
      </c>
      <c r="E152" s="240" t="s">
        <v>21</v>
      </c>
      <c r="F152" s="241" t="s">
        <v>329</v>
      </c>
      <c r="G152" s="239"/>
      <c r="H152" s="242">
        <v>270</v>
      </c>
      <c r="I152" s="243"/>
      <c r="J152" s="239"/>
      <c r="K152" s="239"/>
      <c r="L152" s="244"/>
      <c r="M152" s="245"/>
      <c r="N152" s="246"/>
      <c r="O152" s="246"/>
      <c r="P152" s="246"/>
      <c r="Q152" s="246"/>
      <c r="R152" s="246"/>
      <c r="S152" s="246"/>
      <c r="T152" s="247"/>
      <c r="AT152" s="248" t="s">
        <v>201</v>
      </c>
      <c r="AU152" s="248" t="s">
        <v>80</v>
      </c>
      <c r="AV152" s="11" t="s">
        <v>80</v>
      </c>
      <c r="AW152" s="11" t="s">
        <v>34</v>
      </c>
      <c r="AX152" s="11" t="s">
        <v>71</v>
      </c>
      <c r="AY152" s="248" t="s">
        <v>133</v>
      </c>
    </row>
    <row r="153" s="13" customFormat="1">
      <c r="B153" s="262"/>
      <c r="C153" s="263"/>
      <c r="D153" s="232" t="s">
        <v>201</v>
      </c>
      <c r="E153" s="264" t="s">
        <v>21</v>
      </c>
      <c r="F153" s="265" t="s">
        <v>248</v>
      </c>
      <c r="G153" s="263"/>
      <c r="H153" s="266">
        <v>1037</v>
      </c>
      <c r="I153" s="267"/>
      <c r="J153" s="263"/>
      <c r="K153" s="263"/>
      <c r="L153" s="268"/>
      <c r="M153" s="269"/>
      <c r="N153" s="270"/>
      <c r="O153" s="270"/>
      <c r="P153" s="270"/>
      <c r="Q153" s="270"/>
      <c r="R153" s="270"/>
      <c r="S153" s="270"/>
      <c r="T153" s="271"/>
      <c r="AT153" s="272" t="s">
        <v>201</v>
      </c>
      <c r="AU153" s="272" t="s">
        <v>80</v>
      </c>
      <c r="AV153" s="13" t="s">
        <v>153</v>
      </c>
      <c r="AW153" s="13" t="s">
        <v>34</v>
      </c>
      <c r="AX153" s="13" t="s">
        <v>78</v>
      </c>
      <c r="AY153" s="272" t="s">
        <v>133</v>
      </c>
    </row>
    <row r="154" s="1" customFormat="1" ht="25.5" customHeight="1">
      <c r="B154" s="45"/>
      <c r="C154" s="273" t="s">
        <v>330</v>
      </c>
      <c r="D154" s="273" t="s">
        <v>293</v>
      </c>
      <c r="E154" s="274" t="s">
        <v>331</v>
      </c>
      <c r="F154" s="275" t="s">
        <v>332</v>
      </c>
      <c r="G154" s="276" t="s">
        <v>197</v>
      </c>
      <c r="H154" s="277">
        <v>518.5</v>
      </c>
      <c r="I154" s="278"/>
      <c r="J154" s="279">
        <f>ROUND(I154*H154,2)</f>
        <v>0</v>
      </c>
      <c r="K154" s="275" t="s">
        <v>21</v>
      </c>
      <c r="L154" s="280"/>
      <c r="M154" s="281" t="s">
        <v>21</v>
      </c>
      <c r="N154" s="282" t="s">
        <v>42</v>
      </c>
      <c r="O154" s="46"/>
      <c r="P154" s="229">
        <f>O154*H154</f>
        <v>0</v>
      </c>
      <c r="Q154" s="229">
        <v>0</v>
      </c>
      <c r="R154" s="229">
        <f>Q154*H154</f>
        <v>0</v>
      </c>
      <c r="S154" s="229">
        <v>0</v>
      </c>
      <c r="T154" s="230">
        <f>S154*H154</f>
        <v>0</v>
      </c>
      <c r="AR154" s="23" t="s">
        <v>174</v>
      </c>
      <c r="AT154" s="23" t="s">
        <v>293</v>
      </c>
      <c r="AU154" s="23" t="s">
        <v>80</v>
      </c>
      <c r="AY154" s="23" t="s">
        <v>133</v>
      </c>
      <c r="BE154" s="231">
        <f>IF(N154="základní",J154,0)</f>
        <v>0</v>
      </c>
      <c r="BF154" s="231">
        <f>IF(N154="snížená",J154,0)</f>
        <v>0</v>
      </c>
      <c r="BG154" s="231">
        <f>IF(N154="zákl. přenesená",J154,0)</f>
        <v>0</v>
      </c>
      <c r="BH154" s="231">
        <f>IF(N154="sníž. přenesená",J154,0)</f>
        <v>0</v>
      </c>
      <c r="BI154" s="231">
        <f>IF(N154="nulová",J154,0)</f>
        <v>0</v>
      </c>
      <c r="BJ154" s="23" t="s">
        <v>78</v>
      </c>
      <c r="BK154" s="231">
        <f>ROUND(I154*H154,2)</f>
        <v>0</v>
      </c>
      <c r="BL154" s="23" t="s">
        <v>153</v>
      </c>
      <c r="BM154" s="23" t="s">
        <v>333</v>
      </c>
    </row>
    <row r="155" s="1" customFormat="1">
      <c r="B155" s="45"/>
      <c r="C155" s="73"/>
      <c r="D155" s="232" t="s">
        <v>141</v>
      </c>
      <c r="E155" s="73"/>
      <c r="F155" s="233" t="s">
        <v>334</v>
      </c>
      <c r="G155" s="73"/>
      <c r="H155" s="73"/>
      <c r="I155" s="190"/>
      <c r="J155" s="73"/>
      <c r="K155" s="73"/>
      <c r="L155" s="71"/>
      <c r="M155" s="234"/>
      <c r="N155" s="46"/>
      <c r="O155" s="46"/>
      <c r="P155" s="46"/>
      <c r="Q155" s="46"/>
      <c r="R155" s="46"/>
      <c r="S155" s="46"/>
      <c r="T155" s="94"/>
      <c r="AT155" s="23" t="s">
        <v>141</v>
      </c>
      <c r="AU155" s="23" t="s">
        <v>80</v>
      </c>
    </row>
    <row r="156" s="11" customFormat="1">
      <c r="B156" s="238"/>
      <c r="C156" s="239"/>
      <c r="D156" s="232" t="s">
        <v>201</v>
      </c>
      <c r="E156" s="240" t="s">
        <v>21</v>
      </c>
      <c r="F156" s="241" t="s">
        <v>335</v>
      </c>
      <c r="G156" s="239"/>
      <c r="H156" s="242">
        <v>518.5</v>
      </c>
      <c r="I156" s="243"/>
      <c r="J156" s="239"/>
      <c r="K156" s="239"/>
      <c r="L156" s="244"/>
      <c r="M156" s="245"/>
      <c r="N156" s="246"/>
      <c r="O156" s="246"/>
      <c r="P156" s="246"/>
      <c r="Q156" s="246"/>
      <c r="R156" s="246"/>
      <c r="S156" s="246"/>
      <c r="T156" s="247"/>
      <c r="AT156" s="248" t="s">
        <v>201</v>
      </c>
      <c r="AU156" s="248" t="s">
        <v>80</v>
      </c>
      <c r="AV156" s="11" t="s">
        <v>80</v>
      </c>
      <c r="AW156" s="11" t="s">
        <v>34</v>
      </c>
      <c r="AX156" s="11" t="s">
        <v>78</v>
      </c>
      <c r="AY156" s="248" t="s">
        <v>133</v>
      </c>
    </row>
    <row r="157" s="1" customFormat="1" ht="25.5" customHeight="1">
      <c r="B157" s="45"/>
      <c r="C157" s="220" t="s">
        <v>9</v>
      </c>
      <c r="D157" s="220" t="s">
        <v>134</v>
      </c>
      <c r="E157" s="221" t="s">
        <v>336</v>
      </c>
      <c r="F157" s="222" t="s">
        <v>337</v>
      </c>
      <c r="G157" s="223" t="s">
        <v>187</v>
      </c>
      <c r="H157" s="224">
        <v>170</v>
      </c>
      <c r="I157" s="225"/>
      <c r="J157" s="226">
        <f>ROUND(I157*H157,2)</f>
        <v>0</v>
      </c>
      <c r="K157" s="222" t="s">
        <v>162</v>
      </c>
      <c r="L157" s="71"/>
      <c r="M157" s="227" t="s">
        <v>21</v>
      </c>
      <c r="N157" s="228" t="s">
        <v>42</v>
      </c>
      <c r="O157" s="46"/>
      <c r="P157" s="229">
        <f>O157*H157</f>
        <v>0</v>
      </c>
      <c r="Q157" s="229">
        <v>0</v>
      </c>
      <c r="R157" s="229">
        <f>Q157*H157</f>
        <v>0</v>
      </c>
      <c r="S157" s="229">
        <v>0</v>
      </c>
      <c r="T157" s="230">
        <f>S157*H157</f>
        <v>0</v>
      </c>
      <c r="AR157" s="23" t="s">
        <v>153</v>
      </c>
      <c r="AT157" s="23" t="s">
        <v>134</v>
      </c>
      <c r="AU157" s="23" t="s">
        <v>80</v>
      </c>
      <c r="AY157" s="23" t="s">
        <v>133</v>
      </c>
      <c r="BE157" s="231">
        <f>IF(N157="základní",J157,0)</f>
        <v>0</v>
      </c>
      <c r="BF157" s="231">
        <f>IF(N157="snížená",J157,0)</f>
        <v>0</v>
      </c>
      <c r="BG157" s="231">
        <f>IF(N157="zákl. přenesená",J157,0)</f>
        <v>0</v>
      </c>
      <c r="BH157" s="231">
        <f>IF(N157="sníž. přenesená",J157,0)</f>
        <v>0</v>
      </c>
      <c r="BI157" s="231">
        <f>IF(N157="nulová",J157,0)</f>
        <v>0</v>
      </c>
      <c r="BJ157" s="23" t="s">
        <v>78</v>
      </c>
      <c r="BK157" s="231">
        <f>ROUND(I157*H157,2)</f>
        <v>0</v>
      </c>
      <c r="BL157" s="23" t="s">
        <v>153</v>
      </c>
      <c r="BM157" s="23" t="s">
        <v>338</v>
      </c>
    </row>
    <row r="158" s="1" customFormat="1">
      <c r="B158" s="45"/>
      <c r="C158" s="73"/>
      <c r="D158" s="232" t="s">
        <v>189</v>
      </c>
      <c r="E158" s="73"/>
      <c r="F158" s="233" t="s">
        <v>339</v>
      </c>
      <c r="G158" s="73"/>
      <c r="H158" s="73"/>
      <c r="I158" s="190"/>
      <c r="J158" s="73"/>
      <c r="K158" s="73"/>
      <c r="L158" s="71"/>
      <c r="M158" s="234"/>
      <c r="N158" s="46"/>
      <c r="O158" s="46"/>
      <c r="P158" s="46"/>
      <c r="Q158" s="46"/>
      <c r="R158" s="46"/>
      <c r="S158" s="46"/>
      <c r="T158" s="94"/>
      <c r="AT158" s="23" t="s">
        <v>189</v>
      </c>
      <c r="AU158" s="23" t="s">
        <v>80</v>
      </c>
    </row>
    <row r="159" s="1" customFormat="1" ht="25.5" customHeight="1">
      <c r="B159" s="45"/>
      <c r="C159" s="220" t="s">
        <v>340</v>
      </c>
      <c r="D159" s="220" t="s">
        <v>134</v>
      </c>
      <c r="E159" s="221" t="s">
        <v>341</v>
      </c>
      <c r="F159" s="222" t="s">
        <v>342</v>
      </c>
      <c r="G159" s="223" t="s">
        <v>187</v>
      </c>
      <c r="H159" s="224">
        <v>170</v>
      </c>
      <c r="I159" s="225"/>
      <c r="J159" s="226">
        <f>ROUND(I159*H159,2)</f>
        <v>0</v>
      </c>
      <c r="K159" s="222" t="s">
        <v>162</v>
      </c>
      <c r="L159" s="71"/>
      <c r="M159" s="227" t="s">
        <v>21</v>
      </c>
      <c r="N159" s="228" t="s">
        <v>42</v>
      </c>
      <c r="O159" s="46"/>
      <c r="P159" s="229">
        <f>O159*H159</f>
        <v>0</v>
      </c>
      <c r="Q159" s="229">
        <v>0</v>
      </c>
      <c r="R159" s="229">
        <f>Q159*H159</f>
        <v>0</v>
      </c>
      <c r="S159" s="229">
        <v>0</v>
      </c>
      <c r="T159" s="230">
        <f>S159*H159</f>
        <v>0</v>
      </c>
      <c r="AR159" s="23" t="s">
        <v>153</v>
      </c>
      <c r="AT159" s="23" t="s">
        <v>134</v>
      </c>
      <c r="AU159" s="23" t="s">
        <v>80</v>
      </c>
      <c r="AY159" s="23" t="s">
        <v>133</v>
      </c>
      <c r="BE159" s="231">
        <f>IF(N159="základní",J159,0)</f>
        <v>0</v>
      </c>
      <c r="BF159" s="231">
        <f>IF(N159="snížená",J159,0)</f>
        <v>0</v>
      </c>
      <c r="BG159" s="231">
        <f>IF(N159="zákl. přenesená",J159,0)</f>
        <v>0</v>
      </c>
      <c r="BH159" s="231">
        <f>IF(N159="sníž. přenesená",J159,0)</f>
        <v>0</v>
      </c>
      <c r="BI159" s="231">
        <f>IF(N159="nulová",J159,0)</f>
        <v>0</v>
      </c>
      <c r="BJ159" s="23" t="s">
        <v>78</v>
      </c>
      <c r="BK159" s="231">
        <f>ROUND(I159*H159,2)</f>
        <v>0</v>
      </c>
      <c r="BL159" s="23" t="s">
        <v>153</v>
      </c>
      <c r="BM159" s="23" t="s">
        <v>343</v>
      </c>
    </row>
    <row r="160" s="1" customFormat="1">
      <c r="B160" s="45"/>
      <c r="C160" s="73"/>
      <c r="D160" s="232" t="s">
        <v>189</v>
      </c>
      <c r="E160" s="73"/>
      <c r="F160" s="233" t="s">
        <v>344</v>
      </c>
      <c r="G160" s="73"/>
      <c r="H160" s="73"/>
      <c r="I160" s="190"/>
      <c r="J160" s="73"/>
      <c r="K160" s="73"/>
      <c r="L160" s="71"/>
      <c r="M160" s="234"/>
      <c r="N160" s="46"/>
      <c r="O160" s="46"/>
      <c r="P160" s="46"/>
      <c r="Q160" s="46"/>
      <c r="R160" s="46"/>
      <c r="S160" s="46"/>
      <c r="T160" s="94"/>
      <c r="AT160" s="23" t="s">
        <v>189</v>
      </c>
      <c r="AU160" s="23" t="s">
        <v>80</v>
      </c>
    </row>
    <row r="161" s="1" customFormat="1" ht="16.5" customHeight="1">
      <c r="B161" s="45"/>
      <c r="C161" s="273" t="s">
        <v>345</v>
      </c>
      <c r="D161" s="273" t="s">
        <v>293</v>
      </c>
      <c r="E161" s="274" t="s">
        <v>346</v>
      </c>
      <c r="F161" s="275" t="s">
        <v>347</v>
      </c>
      <c r="G161" s="276" t="s">
        <v>197</v>
      </c>
      <c r="H161" s="277">
        <v>17</v>
      </c>
      <c r="I161" s="278"/>
      <c r="J161" s="279">
        <f>ROUND(I161*H161,2)</f>
        <v>0</v>
      </c>
      <c r="K161" s="275" t="s">
        <v>21</v>
      </c>
      <c r="L161" s="280"/>
      <c r="M161" s="281" t="s">
        <v>21</v>
      </c>
      <c r="N161" s="282" t="s">
        <v>42</v>
      </c>
      <c r="O161" s="46"/>
      <c r="P161" s="229">
        <f>O161*H161</f>
        <v>0</v>
      </c>
      <c r="Q161" s="229">
        <v>0</v>
      </c>
      <c r="R161" s="229">
        <f>Q161*H161</f>
        <v>0</v>
      </c>
      <c r="S161" s="229">
        <v>0</v>
      </c>
      <c r="T161" s="230">
        <f>S161*H161</f>
        <v>0</v>
      </c>
      <c r="AR161" s="23" t="s">
        <v>174</v>
      </c>
      <c r="AT161" s="23" t="s">
        <v>293</v>
      </c>
      <c r="AU161" s="23" t="s">
        <v>80</v>
      </c>
      <c r="AY161" s="23" t="s">
        <v>133</v>
      </c>
      <c r="BE161" s="231">
        <f>IF(N161="základní",J161,0)</f>
        <v>0</v>
      </c>
      <c r="BF161" s="231">
        <f>IF(N161="snížená",J161,0)</f>
        <v>0</v>
      </c>
      <c r="BG161" s="231">
        <f>IF(N161="zákl. přenesená",J161,0)</f>
        <v>0</v>
      </c>
      <c r="BH161" s="231">
        <f>IF(N161="sníž. přenesená",J161,0)</f>
        <v>0</v>
      </c>
      <c r="BI161" s="231">
        <f>IF(N161="nulová",J161,0)</f>
        <v>0</v>
      </c>
      <c r="BJ161" s="23" t="s">
        <v>78</v>
      </c>
      <c r="BK161" s="231">
        <f>ROUND(I161*H161,2)</f>
        <v>0</v>
      </c>
      <c r="BL161" s="23" t="s">
        <v>153</v>
      </c>
      <c r="BM161" s="23" t="s">
        <v>348</v>
      </c>
    </row>
    <row r="162" s="11" customFormat="1">
      <c r="B162" s="238"/>
      <c r="C162" s="239"/>
      <c r="D162" s="232" t="s">
        <v>201</v>
      </c>
      <c r="E162" s="240" t="s">
        <v>21</v>
      </c>
      <c r="F162" s="241" t="s">
        <v>349</v>
      </c>
      <c r="G162" s="239"/>
      <c r="H162" s="242">
        <v>17</v>
      </c>
      <c r="I162" s="243"/>
      <c r="J162" s="239"/>
      <c r="K162" s="239"/>
      <c r="L162" s="244"/>
      <c r="M162" s="245"/>
      <c r="N162" s="246"/>
      <c r="O162" s="246"/>
      <c r="P162" s="246"/>
      <c r="Q162" s="246"/>
      <c r="R162" s="246"/>
      <c r="S162" s="246"/>
      <c r="T162" s="247"/>
      <c r="AT162" s="248" t="s">
        <v>201</v>
      </c>
      <c r="AU162" s="248" t="s">
        <v>80</v>
      </c>
      <c r="AV162" s="11" t="s">
        <v>80</v>
      </c>
      <c r="AW162" s="11" t="s">
        <v>34</v>
      </c>
      <c r="AX162" s="11" t="s">
        <v>78</v>
      </c>
      <c r="AY162" s="248" t="s">
        <v>133</v>
      </c>
    </row>
    <row r="163" s="10" customFormat="1" ht="29.88" customHeight="1">
      <c r="B163" s="204"/>
      <c r="C163" s="205"/>
      <c r="D163" s="206" t="s">
        <v>70</v>
      </c>
      <c r="E163" s="218" t="s">
        <v>80</v>
      </c>
      <c r="F163" s="218" t="s">
        <v>350</v>
      </c>
      <c r="G163" s="205"/>
      <c r="H163" s="205"/>
      <c r="I163" s="208"/>
      <c r="J163" s="219">
        <f>BK163</f>
        <v>0</v>
      </c>
      <c r="K163" s="205"/>
      <c r="L163" s="210"/>
      <c r="M163" s="211"/>
      <c r="N163" s="212"/>
      <c r="O163" s="212"/>
      <c r="P163" s="213">
        <f>SUM(P164:P179)</f>
        <v>0</v>
      </c>
      <c r="Q163" s="212"/>
      <c r="R163" s="213">
        <f>SUM(R164:R179)</f>
        <v>0.35658474000000001</v>
      </c>
      <c r="S163" s="212"/>
      <c r="T163" s="214">
        <f>SUM(T164:T179)</f>
        <v>0</v>
      </c>
      <c r="AR163" s="215" t="s">
        <v>78</v>
      </c>
      <c r="AT163" s="216" t="s">
        <v>70</v>
      </c>
      <c r="AU163" s="216" t="s">
        <v>78</v>
      </c>
      <c r="AY163" s="215" t="s">
        <v>133</v>
      </c>
      <c r="BK163" s="217">
        <f>SUM(BK164:BK179)</f>
        <v>0</v>
      </c>
    </row>
    <row r="164" s="1" customFormat="1" ht="25.5" customHeight="1">
      <c r="B164" s="45"/>
      <c r="C164" s="220" t="s">
        <v>351</v>
      </c>
      <c r="D164" s="220" t="s">
        <v>134</v>
      </c>
      <c r="E164" s="221" t="s">
        <v>352</v>
      </c>
      <c r="F164" s="222" t="s">
        <v>353</v>
      </c>
      <c r="G164" s="223" t="s">
        <v>197</v>
      </c>
      <c r="H164" s="224">
        <v>32.399999999999999</v>
      </c>
      <c r="I164" s="225"/>
      <c r="J164" s="226">
        <f>ROUND(I164*H164,2)</f>
        <v>0</v>
      </c>
      <c r="K164" s="222" t="s">
        <v>162</v>
      </c>
      <c r="L164" s="71"/>
      <c r="M164" s="227" t="s">
        <v>21</v>
      </c>
      <c r="N164" s="228" t="s">
        <v>42</v>
      </c>
      <c r="O164" s="46"/>
      <c r="P164" s="229">
        <f>O164*H164</f>
        <v>0</v>
      </c>
      <c r="Q164" s="229">
        <v>0</v>
      </c>
      <c r="R164" s="229">
        <f>Q164*H164</f>
        <v>0</v>
      </c>
      <c r="S164" s="229">
        <v>0</v>
      </c>
      <c r="T164" s="230">
        <f>S164*H164</f>
        <v>0</v>
      </c>
      <c r="AR164" s="23" t="s">
        <v>153</v>
      </c>
      <c r="AT164" s="23" t="s">
        <v>134</v>
      </c>
      <c r="AU164" s="23" t="s">
        <v>80</v>
      </c>
      <c r="AY164" s="23" t="s">
        <v>133</v>
      </c>
      <c r="BE164" s="231">
        <f>IF(N164="základní",J164,0)</f>
        <v>0</v>
      </c>
      <c r="BF164" s="231">
        <f>IF(N164="snížená",J164,0)</f>
        <v>0</v>
      </c>
      <c r="BG164" s="231">
        <f>IF(N164="zákl. přenesená",J164,0)</f>
        <v>0</v>
      </c>
      <c r="BH164" s="231">
        <f>IF(N164="sníž. přenesená",J164,0)</f>
        <v>0</v>
      </c>
      <c r="BI164" s="231">
        <f>IF(N164="nulová",J164,0)</f>
        <v>0</v>
      </c>
      <c r="BJ164" s="23" t="s">
        <v>78</v>
      </c>
      <c r="BK164" s="231">
        <f>ROUND(I164*H164,2)</f>
        <v>0</v>
      </c>
      <c r="BL164" s="23" t="s">
        <v>153</v>
      </c>
      <c r="BM164" s="23" t="s">
        <v>354</v>
      </c>
    </row>
    <row r="165" s="1" customFormat="1">
      <c r="B165" s="45"/>
      <c r="C165" s="73"/>
      <c r="D165" s="232" t="s">
        <v>189</v>
      </c>
      <c r="E165" s="73"/>
      <c r="F165" s="233" t="s">
        <v>355</v>
      </c>
      <c r="G165" s="73"/>
      <c r="H165" s="73"/>
      <c r="I165" s="190"/>
      <c r="J165" s="73"/>
      <c r="K165" s="73"/>
      <c r="L165" s="71"/>
      <c r="M165" s="234"/>
      <c r="N165" s="46"/>
      <c r="O165" s="46"/>
      <c r="P165" s="46"/>
      <c r="Q165" s="46"/>
      <c r="R165" s="46"/>
      <c r="S165" s="46"/>
      <c r="T165" s="94"/>
      <c r="AT165" s="23" t="s">
        <v>189</v>
      </c>
      <c r="AU165" s="23" t="s">
        <v>80</v>
      </c>
    </row>
    <row r="166" s="11" customFormat="1">
      <c r="B166" s="238"/>
      <c r="C166" s="239"/>
      <c r="D166" s="232" t="s">
        <v>201</v>
      </c>
      <c r="E166" s="240" t="s">
        <v>21</v>
      </c>
      <c r="F166" s="241" t="s">
        <v>356</v>
      </c>
      <c r="G166" s="239"/>
      <c r="H166" s="242">
        <v>32.399999999999999</v>
      </c>
      <c r="I166" s="243"/>
      <c r="J166" s="239"/>
      <c r="K166" s="239"/>
      <c r="L166" s="244"/>
      <c r="M166" s="245"/>
      <c r="N166" s="246"/>
      <c r="O166" s="246"/>
      <c r="P166" s="246"/>
      <c r="Q166" s="246"/>
      <c r="R166" s="246"/>
      <c r="S166" s="246"/>
      <c r="T166" s="247"/>
      <c r="AT166" s="248" t="s">
        <v>201</v>
      </c>
      <c r="AU166" s="248" t="s">
        <v>80</v>
      </c>
      <c r="AV166" s="11" t="s">
        <v>80</v>
      </c>
      <c r="AW166" s="11" t="s">
        <v>34</v>
      </c>
      <c r="AX166" s="11" t="s">
        <v>78</v>
      </c>
      <c r="AY166" s="248" t="s">
        <v>133</v>
      </c>
    </row>
    <row r="167" s="1" customFormat="1" ht="16.5" customHeight="1">
      <c r="B167" s="45"/>
      <c r="C167" s="220" t="s">
        <v>357</v>
      </c>
      <c r="D167" s="220" t="s">
        <v>134</v>
      </c>
      <c r="E167" s="221" t="s">
        <v>358</v>
      </c>
      <c r="F167" s="222" t="s">
        <v>359</v>
      </c>
      <c r="G167" s="223" t="s">
        <v>197</v>
      </c>
      <c r="H167" s="224">
        <v>8.0999999999999996</v>
      </c>
      <c r="I167" s="225"/>
      <c r="J167" s="226">
        <f>ROUND(I167*H167,2)</f>
        <v>0</v>
      </c>
      <c r="K167" s="222" t="s">
        <v>162</v>
      </c>
      <c r="L167" s="71"/>
      <c r="M167" s="227" t="s">
        <v>21</v>
      </c>
      <c r="N167" s="228" t="s">
        <v>42</v>
      </c>
      <c r="O167" s="46"/>
      <c r="P167" s="229">
        <f>O167*H167</f>
        <v>0</v>
      </c>
      <c r="Q167" s="229">
        <v>0</v>
      </c>
      <c r="R167" s="229">
        <f>Q167*H167</f>
        <v>0</v>
      </c>
      <c r="S167" s="229">
        <v>0</v>
      </c>
      <c r="T167" s="230">
        <f>S167*H167</f>
        <v>0</v>
      </c>
      <c r="AR167" s="23" t="s">
        <v>153</v>
      </c>
      <c r="AT167" s="23" t="s">
        <v>134</v>
      </c>
      <c r="AU167" s="23" t="s">
        <v>80</v>
      </c>
      <c r="AY167" s="23" t="s">
        <v>133</v>
      </c>
      <c r="BE167" s="231">
        <f>IF(N167="základní",J167,0)</f>
        <v>0</v>
      </c>
      <c r="BF167" s="231">
        <f>IF(N167="snížená",J167,0)</f>
        <v>0</v>
      </c>
      <c r="BG167" s="231">
        <f>IF(N167="zákl. přenesená",J167,0)</f>
        <v>0</v>
      </c>
      <c r="BH167" s="231">
        <f>IF(N167="sníž. přenesená",J167,0)</f>
        <v>0</v>
      </c>
      <c r="BI167" s="231">
        <f>IF(N167="nulová",J167,0)</f>
        <v>0</v>
      </c>
      <c r="BJ167" s="23" t="s">
        <v>78</v>
      </c>
      <c r="BK167" s="231">
        <f>ROUND(I167*H167,2)</f>
        <v>0</v>
      </c>
      <c r="BL167" s="23" t="s">
        <v>153</v>
      </c>
      <c r="BM167" s="23" t="s">
        <v>360</v>
      </c>
    </row>
    <row r="168" s="1" customFormat="1">
      <c r="B168" s="45"/>
      <c r="C168" s="73"/>
      <c r="D168" s="232" t="s">
        <v>189</v>
      </c>
      <c r="E168" s="73"/>
      <c r="F168" s="233" t="s">
        <v>361</v>
      </c>
      <c r="G168" s="73"/>
      <c r="H168" s="73"/>
      <c r="I168" s="190"/>
      <c r="J168" s="73"/>
      <c r="K168" s="73"/>
      <c r="L168" s="71"/>
      <c r="M168" s="234"/>
      <c r="N168" s="46"/>
      <c r="O168" s="46"/>
      <c r="P168" s="46"/>
      <c r="Q168" s="46"/>
      <c r="R168" s="46"/>
      <c r="S168" s="46"/>
      <c r="T168" s="94"/>
      <c r="AT168" s="23" t="s">
        <v>189</v>
      </c>
      <c r="AU168" s="23" t="s">
        <v>80</v>
      </c>
    </row>
    <row r="169" s="11" customFormat="1">
      <c r="B169" s="238"/>
      <c r="C169" s="239"/>
      <c r="D169" s="232" t="s">
        <v>201</v>
      </c>
      <c r="E169" s="240" t="s">
        <v>21</v>
      </c>
      <c r="F169" s="241" t="s">
        <v>362</v>
      </c>
      <c r="G169" s="239"/>
      <c r="H169" s="242">
        <v>8.0999999999999996</v>
      </c>
      <c r="I169" s="243"/>
      <c r="J169" s="239"/>
      <c r="K169" s="239"/>
      <c r="L169" s="244"/>
      <c r="M169" s="245"/>
      <c r="N169" s="246"/>
      <c r="O169" s="246"/>
      <c r="P169" s="246"/>
      <c r="Q169" s="246"/>
      <c r="R169" s="246"/>
      <c r="S169" s="246"/>
      <c r="T169" s="247"/>
      <c r="AT169" s="248" t="s">
        <v>201</v>
      </c>
      <c r="AU169" s="248" t="s">
        <v>80</v>
      </c>
      <c r="AV169" s="11" t="s">
        <v>80</v>
      </c>
      <c r="AW169" s="11" t="s">
        <v>34</v>
      </c>
      <c r="AX169" s="11" t="s">
        <v>78</v>
      </c>
      <c r="AY169" s="248" t="s">
        <v>133</v>
      </c>
    </row>
    <row r="170" s="1" customFormat="1" ht="16.5" customHeight="1">
      <c r="B170" s="45"/>
      <c r="C170" s="220" t="s">
        <v>363</v>
      </c>
      <c r="D170" s="220" t="s">
        <v>134</v>
      </c>
      <c r="E170" s="221" t="s">
        <v>364</v>
      </c>
      <c r="F170" s="222" t="s">
        <v>365</v>
      </c>
      <c r="G170" s="223" t="s">
        <v>236</v>
      </c>
      <c r="H170" s="224">
        <v>162</v>
      </c>
      <c r="I170" s="225"/>
      <c r="J170" s="226">
        <f>ROUND(I170*H170,2)</f>
        <v>0</v>
      </c>
      <c r="K170" s="222" t="s">
        <v>162</v>
      </c>
      <c r="L170" s="71"/>
      <c r="M170" s="227" t="s">
        <v>21</v>
      </c>
      <c r="N170" s="228" t="s">
        <v>42</v>
      </c>
      <c r="O170" s="46"/>
      <c r="P170" s="229">
        <f>O170*H170</f>
        <v>0</v>
      </c>
      <c r="Q170" s="229">
        <v>0.00048999999999999998</v>
      </c>
      <c r="R170" s="229">
        <f>Q170*H170</f>
        <v>0.079379999999999992</v>
      </c>
      <c r="S170" s="229">
        <v>0</v>
      </c>
      <c r="T170" s="230">
        <f>S170*H170</f>
        <v>0</v>
      </c>
      <c r="AR170" s="23" t="s">
        <v>153</v>
      </c>
      <c r="AT170" s="23" t="s">
        <v>134</v>
      </c>
      <c r="AU170" s="23" t="s">
        <v>80</v>
      </c>
      <c r="AY170" s="23" t="s">
        <v>133</v>
      </c>
      <c r="BE170" s="231">
        <f>IF(N170="základní",J170,0)</f>
        <v>0</v>
      </c>
      <c r="BF170" s="231">
        <f>IF(N170="snížená",J170,0)</f>
        <v>0</v>
      </c>
      <c r="BG170" s="231">
        <f>IF(N170="zákl. přenesená",J170,0)</f>
        <v>0</v>
      </c>
      <c r="BH170" s="231">
        <f>IF(N170="sníž. přenesená",J170,0)</f>
        <v>0</v>
      </c>
      <c r="BI170" s="231">
        <f>IF(N170="nulová",J170,0)</f>
        <v>0</v>
      </c>
      <c r="BJ170" s="23" t="s">
        <v>78</v>
      </c>
      <c r="BK170" s="231">
        <f>ROUND(I170*H170,2)</f>
        <v>0</v>
      </c>
      <c r="BL170" s="23" t="s">
        <v>153</v>
      </c>
      <c r="BM170" s="23" t="s">
        <v>366</v>
      </c>
    </row>
    <row r="171" s="1" customFormat="1">
      <c r="B171" s="45"/>
      <c r="C171" s="73"/>
      <c r="D171" s="232" t="s">
        <v>189</v>
      </c>
      <c r="E171" s="73"/>
      <c r="F171" s="233" t="s">
        <v>367</v>
      </c>
      <c r="G171" s="73"/>
      <c r="H171" s="73"/>
      <c r="I171" s="190"/>
      <c r="J171" s="73"/>
      <c r="K171" s="73"/>
      <c r="L171" s="71"/>
      <c r="M171" s="234"/>
      <c r="N171" s="46"/>
      <c r="O171" s="46"/>
      <c r="P171" s="46"/>
      <c r="Q171" s="46"/>
      <c r="R171" s="46"/>
      <c r="S171" s="46"/>
      <c r="T171" s="94"/>
      <c r="AT171" s="23" t="s">
        <v>189</v>
      </c>
      <c r="AU171" s="23" t="s">
        <v>80</v>
      </c>
    </row>
    <row r="172" s="1" customFormat="1" ht="25.5" customHeight="1">
      <c r="B172" s="45"/>
      <c r="C172" s="220" t="s">
        <v>368</v>
      </c>
      <c r="D172" s="220" t="s">
        <v>134</v>
      </c>
      <c r="E172" s="221" t="s">
        <v>369</v>
      </c>
      <c r="F172" s="222" t="s">
        <v>370</v>
      </c>
      <c r="G172" s="223" t="s">
        <v>282</v>
      </c>
      <c r="H172" s="224">
        <v>0.26700000000000002</v>
      </c>
      <c r="I172" s="225"/>
      <c r="J172" s="226">
        <f>ROUND(I172*H172,2)</f>
        <v>0</v>
      </c>
      <c r="K172" s="222" t="s">
        <v>162</v>
      </c>
      <c r="L172" s="71"/>
      <c r="M172" s="227" t="s">
        <v>21</v>
      </c>
      <c r="N172" s="228" t="s">
        <v>42</v>
      </c>
      <c r="O172" s="46"/>
      <c r="P172" s="229">
        <f>O172*H172</f>
        <v>0</v>
      </c>
      <c r="Q172" s="229">
        <v>1.0382199999999999</v>
      </c>
      <c r="R172" s="229">
        <f>Q172*H172</f>
        <v>0.27720474000000001</v>
      </c>
      <c r="S172" s="229">
        <v>0</v>
      </c>
      <c r="T172" s="230">
        <f>S172*H172</f>
        <v>0</v>
      </c>
      <c r="AR172" s="23" t="s">
        <v>153</v>
      </c>
      <c r="AT172" s="23" t="s">
        <v>134</v>
      </c>
      <c r="AU172" s="23" t="s">
        <v>80</v>
      </c>
      <c r="AY172" s="23" t="s">
        <v>133</v>
      </c>
      <c r="BE172" s="231">
        <f>IF(N172="základní",J172,0)</f>
        <v>0</v>
      </c>
      <c r="BF172" s="231">
        <f>IF(N172="snížená",J172,0)</f>
        <v>0</v>
      </c>
      <c r="BG172" s="231">
        <f>IF(N172="zákl. přenesená",J172,0)</f>
        <v>0</v>
      </c>
      <c r="BH172" s="231">
        <f>IF(N172="sníž. přenesená",J172,0)</f>
        <v>0</v>
      </c>
      <c r="BI172" s="231">
        <f>IF(N172="nulová",J172,0)</f>
        <v>0</v>
      </c>
      <c r="BJ172" s="23" t="s">
        <v>78</v>
      </c>
      <c r="BK172" s="231">
        <f>ROUND(I172*H172,2)</f>
        <v>0</v>
      </c>
      <c r="BL172" s="23" t="s">
        <v>153</v>
      </c>
      <c r="BM172" s="23" t="s">
        <v>371</v>
      </c>
    </row>
    <row r="173" s="1" customFormat="1">
      <c r="B173" s="45"/>
      <c r="C173" s="73"/>
      <c r="D173" s="232" t="s">
        <v>189</v>
      </c>
      <c r="E173" s="73"/>
      <c r="F173" s="233" t="s">
        <v>372</v>
      </c>
      <c r="G173" s="73"/>
      <c r="H173" s="73"/>
      <c r="I173" s="190"/>
      <c r="J173" s="73"/>
      <c r="K173" s="73"/>
      <c r="L173" s="71"/>
      <c r="M173" s="234"/>
      <c r="N173" s="46"/>
      <c r="O173" s="46"/>
      <c r="P173" s="46"/>
      <c r="Q173" s="46"/>
      <c r="R173" s="46"/>
      <c r="S173" s="46"/>
      <c r="T173" s="94"/>
      <c r="AT173" s="23" t="s">
        <v>189</v>
      </c>
      <c r="AU173" s="23" t="s">
        <v>80</v>
      </c>
    </row>
    <row r="174" s="1" customFormat="1">
      <c r="B174" s="45"/>
      <c r="C174" s="73"/>
      <c r="D174" s="232" t="s">
        <v>141</v>
      </c>
      <c r="E174" s="73"/>
      <c r="F174" s="233" t="s">
        <v>373</v>
      </c>
      <c r="G174" s="73"/>
      <c r="H174" s="73"/>
      <c r="I174" s="190"/>
      <c r="J174" s="73"/>
      <c r="K174" s="73"/>
      <c r="L174" s="71"/>
      <c r="M174" s="234"/>
      <c r="N174" s="46"/>
      <c r="O174" s="46"/>
      <c r="P174" s="46"/>
      <c r="Q174" s="46"/>
      <c r="R174" s="46"/>
      <c r="S174" s="46"/>
      <c r="T174" s="94"/>
      <c r="AT174" s="23" t="s">
        <v>141</v>
      </c>
      <c r="AU174" s="23" t="s">
        <v>80</v>
      </c>
    </row>
    <row r="175" s="11" customFormat="1">
      <c r="B175" s="238"/>
      <c r="C175" s="239"/>
      <c r="D175" s="232" t="s">
        <v>201</v>
      </c>
      <c r="E175" s="240" t="s">
        <v>21</v>
      </c>
      <c r="F175" s="241" t="s">
        <v>374</v>
      </c>
      <c r="G175" s="239"/>
      <c r="H175" s="242">
        <v>0.26700000000000002</v>
      </c>
      <c r="I175" s="243"/>
      <c r="J175" s="239"/>
      <c r="K175" s="239"/>
      <c r="L175" s="244"/>
      <c r="M175" s="245"/>
      <c r="N175" s="246"/>
      <c r="O175" s="246"/>
      <c r="P175" s="246"/>
      <c r="Q175" s="246"/>
      <c r="R175" s="246"/>
      <c r="S175" s="246"/>
      <c r="T175" s="247"/>
      <c r="AT175" s="248" t="s">
        <v>201</v>
      </c>
      <c r="AU175" s="248" t="s">
        <v>80</v>
      </c>
      <c r="AV175" s="11" t="s">
        <v>80</v>
      </c>
      <c r="AW175" s="11" t="s">
        <v>34</v>
      </c>
      <c r="AX175" s="11" t="s">
        <v>78</v>
      </c>
      <c r="AY175" s="248" t="s">
        <v>133</v>
      </c>
    </row>
    <row r="176" s="1" customFormat="1" ht="25.5" customHeight="1">
      <c r="B176" s="45"/>
      <c r="C176" s="220" t="s">
        <v>375</v>
      </c>
      <c r="D176" s="220" t="s">
        <v>134</v>
      </c>
      <c r="E176" s="221" t="s">
        <v>376</v>
      </c>
      <c r="F176" s="222" t="s">
        <v>377</v>
      </c>
      <c r="G176" s="223" t="s">
        <v>197</v>
      </c>
      <c r="H176" s="224">
        <v>19.949999999999999</v>
      </c>
      <c r="I176" s="225"/>
      <c r="J176" s="226">
        <f>ROUND(I176*H176,2)</f>
        <v>0</v>
      </c>
      <c r="K176" s="222" t="s">
        <v>162</v>
      </c>
      <c r="L176" s="71"/>
      <c r="M176" s="227" t="s">
        <v>21</v>
      </c>
      <c r="N176" s="228" t="s">
        <v>42</v>
      </c>
      <c r="O176" s="46"/>
      <c r="P176" s="229">
        <f>O176*H176</f>
        <v>0</v>
      </c>
      <c r="Q176" s="229">
        <v>0</v>
      </c>
      <c r="R176" s="229">
        <f>Q176*H176</f>
        <v>0</v>
      </c>
      <c r="S176" s="229">
        <v>0</v>
      </c>
      <c r="T176" s="230">
        <f>S176*H176</f>
        <v>0</v>
      </c>
      <c r="AR176" s="23" t="s">
        <v>153</v>
      </c>
      <c r="AT176" s="23" t="s">
        <v>134</v>
      </c>
      <c r="AU176" s="23" t="s">
        <v>80</v>
      </c>
      <c r="AY176" s="23" t="s">
        <v>133</v>
      </c>
      <c r="BE176" s="231">
        <f>IF(N176="základní",J176,0)</f>
        <v>0</v>
      </c>
      <c r="BF176" s="231">
        <f>IF(N176="snížená",J176,0)</f>
        <v>0</v>
      </c>
      <c r="BG176" s="231">
        <f>IF(N176="zákl. přenesená",J176,0)</f>
        <v>0</v>
      </c>
      <c r="BH176" s="231">
        <f>IF(N176="sníž. přenesená",J176,0)</f>
        <v>0</v>
      </c>
      <c r="BI176" s="231">
        <f>IF(N176="nulová",J176,0)</f>
        <v>0</v>
      </c>
      <c r="BJ176" s="23" t="s">
        <v>78</v>
      </c>
      <c r="BK176" s="231">
        <f>ROUND(I176*H176,2)</f>
        <v>0</v>
      </c>
      <c r="BL176" s="23" t="s">
        <v>153</v>
      </c>
      <c r="BM176" s="23" t="s">
        <v>378</v>
      </c>
    </row>
    <row r="177" s="1" customFormat="1">
      <c r="B177" s="45"/>
      <c r="C177" s="73"/>
      <c r="D177" s="232" t="s">
        <v>189</v>
      </c>
      <c r="E177" s="73"/>
      <c r="F177" s="233" t="s">
        <v>379</v>
      </c>
      <c r="G177" s="73"/>
      <c r="H177" s="73"/>
      <c r="I177" s="190"/>
      <c r="J177" s="73"/>
      <c r="K177" s="73"/>
      <c r="L177" s="71"/>
      <c r="M177" s="234"/>
      <c r="N177" s="46"/>
      <c r="O177" s="46"/>
      <c r="P177" s="46"/>
      <c r="Q177" s="46"/>
      <c r="R177" s="46"/>
      <c r="S177" s="46"/>
      <c r="T177" s="94"/>
      <c r="AT177" s="23" t="s">
        <v>189</v>
      </c>
      <c r="AU177" s="23" t="s">
        <v>80</v>
      </c>
    </row>
    <row r="178" s="1" customFormat="1">
      <c r="B178" s="45"/>
      <c r="C178" s="73"/>
      <c r="D178" s="232" t="s">
        <v>141</v>
      </c>
      <c r="E178" s="73"/>
      <c r="F178" s="233" t="s">
        <v>373</v>
      </c>
      <c r="G178" s="73"/>
      <c r="H178" s="73"/>
      <c r="I178" s="190"/>
      <c r="J178" s="73"/>
      <c r="K178" s="73"/>
      <c r="L178" s="71"/>
      <c r="M178" s="234"/>
      <c r="N178" s="46"/>
      <c r="O178" s="46"/>
      <c r="P178" s="46"/>
      <c r="Q178" s="46"/>
      <c r="R178" s="46"/>
      <c r="S178" s="46"/>
      <c r="T178" s="94"/>
      <c r="AT178" s="23" t="s">
        <v>141</v>
      </c>
      <c r="AU178" s="23" t="s">
        <v>80</v>
      </c>
    </row>
    <row r="179" s="11" customFormat="1">
      <c r="B179" s="238"/>
      <c r="C179" s="239"/>
      <c r="D179" s="232" t="s">
        <v>201</v>
      </c>
      <c r="E179" s="240" t="s">
        <v>21</v>
      </c>
      <c r="F179" s="241" t="s">
        <v>380</v>
      </c>
      <c r="G179" s="239"/>
      <c r="H179" s="242">
        <v>19.949999999999999</v>
      </c>
      <c r="I179" s="243"/>
      <c r="J179" s="239"/>
      <c r="K179" s="239"/>
      <c r="L179" s="244"/>
      <c r="M179" s="245"/>
      <c r="N179" s="246"/>
      <c r="O179" s="246"/>
      <c r="P179" s="246"/>
      <c r="Q179" s="246"/>
      <c r="R179" s="246"/>
      <c r="S179" s="246"/>
      <c r="T179" s="247"/>
      <c r="AT179" s="248" t="s">
        <v>201</v>
      </c>
      <c r="AU179" s="248" t="s">
        <v>80</v>
      </c>
      <c r="AV179" s="11" t="s">
        <v>80</v>
      </c>
      <c r="AW179" s="11" t="s">
        <v>34</v>
      </c>
      <c r="AX179" s="11" t="s">
        <v>78</v>
      </c>
      <c r="AY179" s="248" t="s">
        <v>133</v>
      </c>
    </row>
    <row r="180" s="10" customFormat="1" ht="29.88" customHeight="1">
      <c r="B180" s="204"/>
      <c r="C180" s="205"/>
      <c r="D180" s="206" t="s">
        <v>70</v>
      </c>
      <c r="E180" s="218" t="s">
        <v>147</v>
      </c>
      <c r="F180" s="218" t="s">
        <v>381</v>
      </c>
      <c r="G180" s="205"/>
      <c r="H180" s="205"/>
      <c r="I180" s="208"/>
      <c r="J180" s="219">
        <f>BK180</f>
        <v>0</v>
      </c>
      <c r="K180" s="205"/>
      <c r="L180" s="210"/>
      <c r="M180" s="211"/>
      <c r="N180" s="212"/>
      <c r="O180" s="212"/>
      <c r="P180" s="213">
        <f>SUM(P181:P211)</f>
        <v>0</v>
      </c>
      <c r="Q180" s="212"/>
      <c r="R180" s="213">
        <f>SUM(R181:R211)</f>
        <v>9.734394</v>
      </c>
      <c r="S180" s="212"/>
      <c r="T180" s="214">
        <f>SUM(T181:T211)</f>
        <v>0</v>
      </c>
      <c r="AR180" s="215" t="s">
        <v>78</v>
      </c>
      <c r="AT180" s="216" t="s">
        <v>70</v>
      </c>
      <c r="AU180" s="216" t="s">
        <v>78</v>
      </c>
      <c r="AY180" s="215" t="s">
        <v>133</v>
      </c>
      <c r="BK180" s="217">
        <f>SUM(BK181:BK211)</f>
        <v>0</v>
      </c>
    </row>
    <row r="181" s="1" customFormat="1" ht="38.25" customHeight="1">
      <c r="B181" s="45"/>
      <c r="C181" s="220" t="s">
        <v>382</v>
      </c>
      <c r="D181" s="220" t="s">
        <v>134</v>
      </c>
      <c r="E181" s="221" t="s">
        <v>383</v>
      </c>
      <c r="F181" s="222" t="s">
        <v>384</v>
      </c>
      <c r="G181" s="223" t="s">
        <v>137</v>
      </c>
      <c r="H181" s="224">
        <v>20.5</v>
      </c>
      <c r="I181" s="225"/>
      <c r="J181" s="226">
        <f>ROUND(I181*H181,2)</f>
        <v>0</v>
      </c>
      <c r="K181" s="222" t="s">
        <v>162</v>
      </c>
      <c r="L181" s="71"/>
      <c r="M181" s="227" t="s">
        <v>21</v>
      </c>
      <c r="N181" s="228" t="s">
        <v>42</v>
      </c>
      <c r="O181" s="46"/>
      <c r="P181" s="229">
        <f>O181*H181</f>
        <v>0</v>
      </c>
      <c r="Q181" s="229">
        <v>0.0046800000000000001</v>
      </c>
      <c r="R181" s="229">
        <f>Q181*H181</f>
        <v>0.095939999999999998</v>
      </c>
      <c r="S181" s="229">
        <v>0</v>
      </c>
      <c r="T181" s="230">
        <f>S181*H181</f>
        <v>0</v>
      </c>
      <c r="AR181" s="23" t="s">
        <v>153</v>
      </c>
      <c r="AT181" s="23" t="s">
        <v>134</v>
      </c>
      <c r="AU181" s="23" t="s">
        <v>80</v>
      </c>
      <c r="AY181" s="23" t="s">
        <v>133</v>
      </c>
      <c r="BE181" s="231">
        <f>IF(N181="základní",J181,0)</f>
        <v>0</v>
      </c>
      <c r="BF181" s="231">
        <f>IF(N181="snížená",J181,0)</f>
        <v>0</v>
      </c>
      <c r="BG181" s="231">
        <f>IF(N181="zákl. přenesená",J181,0)</f>
        <v>0</v>
      </c>
      <c r="BH181" s="231">
        <f>IF(N181="sníž. přenesená",J181,0)</f>
        <v>0</v>
      </c>
      <c r="BI181" s="231">
        <f>IF(N181="nulová",J181,0)</f>
        <v>0</v>
      </c>
      <c r="BJ181" s="23" t="s">
        <v>78</v>
      </c>
      <c r="BK181" s="231">
        <f>ROUND(I181*H181,2)</f>
        <v>0</v>
      </c>
      <c r="BL181" s="23" t="s">
        <v>153</v>
      </c>
      <c r="BM181" s="23" t="s">
        <v>385</v>
      </c>
    </row>
    <row r="182" s="1" customFormat="1">
      <c r="B182" s="45"/>
      <c r="C182" s="73"/>
      <c r="D182" s="232" t="s">
        <v>189</v>
      </c>
      <c r="E182" s="73"/>
      <c r="F182" s="233" t="s">
        <v>386</v>
      </c>
      <c r="G182" s="73"/>
      <c r="H182" s="73"/>
      <c r="I182" s="190"/>
      <c r="J182" s="73"/>
      <c r="K182" s="73"/>
      <c r="L182" s="71"/>
      <c r="M182" s="234"/>
      <c r="N182" s="46"/>
      <c r="O182" s="46"/>
      <c r="P182" s="46"/>
      <c r="Q182" s="46"/>
      <c r="R182" s="46"/>
      <c r="S182" s="46"/>
      <c r="T182" s="94"/>
      <c r="AT182" s="23" t="s">
        <v>189</v>
      </c>
      <c r="AU182" s="23" t="s">
        <v>80</v>
      </c>
    </row>
    <row r="183" s="1" customFormat="1">
      <c r="B183" s="45"/>
      <c r="C183" s="73"/>
      <c r="D183" s="232" t="s">
        <v>141</v>
      </c>
      <c r="E183" s="73"/>
      <c r="F183" s="233" t="s">
        <v>373</v>
      </c>
      <c r="G183" s="73"/>
      <c r="H183" s="73"/>
      <c r="I183" s="190"/>
      <c r="J183" s="73"/>
      <c r="K183" s="73"/>
      <c r="L183" s="71"/>
      <c r="M183" s="234"/>
      <c r="N183" s="46"/>
      <c r="O183" s="46"/>
      <c r="P183" s="46"/>
      <c r="Q183" s="46"/>
      <c r="R183" s="46"/>
      <c r="S183" s="46"/>
      <c r="T183" s="94"/>
      <c r="AT183" s="23" t="s">
        <v>141</v>
      </c>
      <c r="AU183" s="23" t="s">
        <v>80</v>
      </c>
    </row>
    <row r="184" s="11" customFormat="1">
      <c r="B184" s="238"/>
      <c r="C184" s="239"/>
      <c r="D184" s="232" t="s">
        <v>201</v>
      </c>
      <c r="E184" s="240" t="s">
        <v>21</v>
      </c>
      <c r="F184" s="241" t="s">
        <v>387</v>
      </c>
      <c r="G184" s="239"/>
      <c r="H184" s="242">
        <v>20.5</v>
      </c>
      <c r="I184" s="243"/>
      <c r="J184" s="239"/>
      <c r="K184" s="239"/>
      <c r="L184" s="244"/>
      <c r="M184" s="245"/>
      <c r="N184" s="246"/>
      <c r="O184" s="246"/>
      <c r="P184" s="246"/>
      <c r="Q184" s="246"/>
      <c r="R184" s="246"/>
      <c r="S184" s="246"/>
      <c r="T184" s="247"/>
      <c r="AT184" s="248" t="s">
        <v>201</v>
      </c>
      <c r="AU184" s="248" t="s">
        <v>80</v>
      </c>
      <c r="AV184" s="11" t="s">
        <v>80</v>
      </c>
      <c r="AW184" s="11" t="s">
        <v>34</v>
      </c>
      <c r="AX184" s="11" t="s">
        <v>78</v>
      </c>
      <c r="AY184" s="248" t="s">
        <v>133</v>
      </c>
    </row>
    <row r="185" s="1" customFormat="1" ht="16.5" customHeight="1">
      <c r="B185" s="45"/>
      <c r="C185" s="273" t="s">
        <v>388</v>
      </c>
      <c r="D185" s="273" t="s">
        <v>293</v>
      </c>
      <c r="E185" s="274" t="s">
        <v>389</v>
      </c>
      <c r="F185" s="275" t="s">
        <v>390</v>
      </c>
      <c r="G185" s="276" t="s">
        <v>137</v>
      </c>
      <c r="H185" s="277">
        <v>15.5</v>
      </c>
      <c r="I185" s="278"/>
      <c r="J185" s="279">
        <f>ROUND(I185*H185,2)</f>
        <v>0</v>
      </c>
      <c r="K185" s="275" t="s">
        <v>162</v>
      </c>
      <c r="L185" s="280"/>
      <c r="M185" s="281" t="s">
        <v>21</v>
      </c>
      <c r="N185" s="282" t="s">
        <v>42</v>
      </c>
      <c r="O185" s="46"/>
      <c r="P185" s="229">
        <f>O185*H185</f>
        <v>0</v>
      </c>
      <c r="Q185" s="229">
        <v>0.0028</v>
      </c>
      <c r="R185" s="229">
        <f>Q185*H185</f>
        <v>0.043400000000000001</v>
      </c>
      <c r="S185" s="229">
        <v>0</v>
      </c>
      <c r="T185" s="230">
        <f>S185*H185</f>
        <v>0</v>
      </c>
      <c r="AR185" s="23" t="s">
        <v>174</v>
      </c>
      <c r="AT185" s="23" t="s">
        <v>293</v>
      </c>
      <c r="AU185" s="23" t="s">
        <v>80</v>
      </c>
      <c r="AY185" s="23" t="s">
        <v>133</v>
      </c>
      <c r="BE185" s="231">
        <f>IF(N185="základní",J185,0)</f>
        <v>0</v>
      </c>
      <c r="BF185" s="231">
        <f>IF(N185="snížená",J185,0)</f>
        <v>0</v>
      </c>
      <c r="BG185" s="231">
        <f>IF(N185="zákl. přenesená",J185,0)</f>
        <v>0</v>
      </c>
      <c r="BH185" s="231">
        <f>IF(N185="sníž. přenesená",J185,0)</f>
        <v>0</v>
      </c>
      <c r="BI185" s="231">
        <f>IF(N185="nulová",J185,0)</f>
        <v>0</v>
      </c>
      <c r="BJ185" s="23" t="s">
        <v>78</v>
      </c>
      <c r="BK185" s="231">
        <f>ROUND(I185*H185,2)</f>
        <v>0</v>
      </c>
      <c r="BL185" s="23" t="s">
        <v>153</v>
      </c>
      <c r="BM185" s="23" t="s">
        <v>391</v>
      </c>
    </row>
    <row r="186" s="1" customFormat="1">
      <c r="B186" s="45"/>
      <c r="C186" s="73"/>
      <c r="D186" s="232" t="s">
        <v>141</v>
      </c>
      <c r="E186" s="73"/>
      <c r="F186" s="233" t="s">
        <v>373</v>
      </c>
      <c r="G186" s="73"/>
      <c r="H186" s="73"/>
      <c r="I186" s="190"/>
      <c r="J186" s="73"/>
      <c r="K186" s="73"/>
      <c r="L186" s="71"/>
      <c r="M186" s="234"/>
      <c r="N186" s="46"/>
      <c r="O186" s="46"/>
      <c r="P186" s="46"/>
      <c r="Q186" s="46"/>
      <c r="R186" s="46"/>
      <c r="S186" s="46"/>
      <c r="T186" s="94"/>
      <c r="AT186" s="23" t="s">
        <v>141</v>
      </c>
      <c r="AU186" s="23" t="s">
        <v>80</v>
      </c>
    </row>
    <row r="187" s="11" customFormat="1">
      <c r="B187" s="238"/>
      <c r="C187" s="239"/>
      <c r="D187" s="232" t="s">
        <v>201</v>
      </c>
      <c r="E187" s="240" t="s">
        <v>21</v>
      </c>
      <c r="F187" s="241" t="s">
        <v>392</v>
      </c>
      <c r="G187" s="239"/>
      <c r="H187" s="242">
        <v>15.5</v>
      </c>
      <c r="I187" s="243"/>
      <c r="J187" s="239"/>
      <c r="K187" s="239"/>
      <c r="L187" s="244"/>
      <c r="M187" s="245"/>
      <c r="N187" s="246"/>
      <c r="O187" s="246"/>
      <c r="P187" s="246"/>
      <c r="Q187" s="246"/>
      <c r="R187" s="246"/>
      <c r="S187" s="246"/>
      <c r="T187" s="247"/>
      <c r="AT187" s="248" t="s">
        <v>201</v>
      </c>
      <c r="AU187" s="248" t="s">
        <v>80</v>
      </c>
      <c r="AV187" s="11" t="s">
        <v>80</v>
      </c>
      <c r="AW187" s="11" t="s">
        <v>34</v>
      </c>
      <c r="AX187" s="11" t="s">
        <v>78</v>
      </c>
      <c r="AY187" s="248" t="s">
        <v>133</v>
      </c>
    </row>
    <row r="188" s="1" customFormat="1" ht="16.5" customHeight="1">
      <c r="B188" s="45"/>
      <c r="C188" s="273" t="s">
        <v>393</v>
      </c>
      <c r="D188" s="273" t="s">
        <v>293</v>
      </c>
      <c r="E188" s="274" t="s">
        <v>394</v>
      </c>
      <c r="F188" s="275" t="s">
        <v>395</v>
      </c>
      <c r="G188" s="276" t="s">
        <v>137</v>
      </c>
      <c r="H188" s="277">
        <v>3</v>
      </c>
      <c r="I188" s="278"/>
      <c r="J188" s="279">
        <f>ROUND(I188*H188,2)</f>
        <v>0</v>
      </c>
      <c r="K188" s="275" t="s">
        <v>162</v>
      </c>
      <c r="L188" s="280"/>
      <c r="M188" s="281" t="s">
        <v>21</v>
      </c>
      <c r="N188" s="282" t="s">
        <v>42</v>
      </c>
      <c r="O188" s="46"/>
      <c r="P188" s="229">
        <f>O188*H188</f>
        <v>0</v>
      </c>
      <c r="Q188" s="229">
        <v>0.0033999999999999998</v>
      </c>
      <c r="R188" s="229">
        <f>Q188*H188</f>
        <v>0.010199999999999999</v>
      </c>
      <c r="S188" s="229">
        <v>0</v>
      </c>
      <c r="T188" s="230">
        <f>S188*H188</f>
        <v>0</v>
      </c>
      <c r="AR188" s="23" t="s">
        <v>174</v>
      </c>
      <c r="AT188" s="23" t="s">
        <v>293</v>
      </c>
      <c r="AU188" s="23" t="s">
        <v>80</v>
      </c>
      <c r="AY188" s="23" t="s">
        <v>133</v>
      </c>
      <c r="BE188" s="231">
        <f>IF(N188="základní",J188,0)</f>
        <v>0</v>
      </c>
      <c r="BF188" s="231">
        <f>IF(N188="snížená",J188,0)</f>
        <v>0</v>
      </c>
      <c r="BG188" s="231">
        <f>IF(N188="zákl. přenesená",J188,0)</f>
        <v>0</v>
      </c>
      <c r="BH188" s="231">
        <f>IF(N188="sníž. přenesená",J188,0)</f>
        <v>0</v>
      </c>
      <c r="BI188" s="231">
        <f>IF(N188="nulová",J188,0)</f>
        <v>0</v>
      </c>
      <c r="BJ188" s="23" t="s">
        <v>78</v>
      </c>
      <c r="BK188" s="231">
        <f>ROUND(I188*H188,2)</f>
        <v>0</v>
      </c>
      <c r="BL188" s="23" t="s">
        <v>153</v>
      </c>
      <c r="BM188" s="23" t="s">
        <v>396</v>
      </c>
    </row>
    <row r="189" s="1" customFormat="1">
      <c r="B189" s="45"/>
      <c r="C189" s="73"/>
      <c r="D189" s="232" t="s">
        <v>141</v>
      </c>
      <c r="E189" s="73"/>
      <c r="F189" s="233" t="s">
        <v>373</v>
      </c>
      <c r="G189" s="73"/>
      <c r="H189" s="73"/>
      <c r="I189" s="190"/>
      <c r="J189" s="73"/>
      <c r="K189" s="73"/>
      <c r="L189" s="71"/>
      <c r="M189" s="234"/>
      <c r="N189" s="46"/>
      <c r="O189" s="46"/>
      <c r="P189" s="46"/>
      <c r="Q189" s="46"/>
      <c r="R189" s="46"/>
      <c r="S189" s="46"/>
      <c r="T189" s="94"/>
      <c r="AT189" s="23" t="s">
        <v>141</v>
      </c>
      <c r="AU189" s="23" t="s">
        <v>80</v>
      </c>
    </row>
    <row r="190" s="11" customFormat="1">
      <c r="B190" s="238"/>
      <c r="C190" s="239"/>
      <c r="D190" s="232" t="s">
        <v>201</v>
      </c>
      <c r="E190" s="240" t="s">
        <v>21</v>
      </c>
      <c r="F190" s="241" t="s">
        <v>397</v>
      </c>
      <c r="G190" s="239"/>
      <c r="H190" s="242">
        <v>3</v>
      </c>
      <c r="I190" s="243"/>
      <c r="J190" s="239"/>
      <c r="K190" s="239"/>
      <c r="L190" s="244"/>
      <c r="M190" s="245"/>
      <c r="N190" s="246"/>
      <c r="O190" s="246"/>
      <c r="P190" s="246"/>
      <c r="Q190" s="246"/>
      <c r="R190" s="246"/>
      <c r="S190" s="246"/>
      <c r="T190" s="247"/>
      <c r="AT190" s="248" t="s">
        <v>201</v>
      </c>
      <c r="AU190" s="248" t="s">
        <v>80</v>
      </c>
      <c r="AV190" s="11" t="s">
        <v>80</v>
      </c>
      <c r="AW190" s="11" t="s">
        <v>34</v>
      </c>
      <c r="AX190" s="11" t="s">
        <v>78</v>
      </c>
      <c r="AY190" s="248" t="s">
        <v>133</v>
      </c>
    </row>
    <row r="191" s="1" customFormat="1" ht="16.5" customHeight="1">
      <c r="B191" s="45"/>
      <c r="C191" s="273" t="s">
        <v>398</v>
      </c>
      <c r="D191" s="273" t="s">
        <v>293</v>
      </c>
      <c r="E191" s="274" t="s">
        <v>399</v>
      </c>
      <c r="F191" s="275" t="s">
        <v>400</v>
      </c>
      <c r="G191" s="276" t="s">
        <v>137</v>
      </c>
      <c r="H191" s="277">
        <v>2</v>
      </c>
      <c r="I191" s="278"/>
      <c r="J191" s="279">
        <f>ROUND(I191*H191,2)</f>
        <v>0</v>
      </c>
      <c r="K191" s="275" t="s">
        <v>162</v>
      </c>
      <c r="L191" s="280"/>
      <c r="M191" s="281" t="s">
        <v>21</v>
      </c>
      <c r="N191" s="282" t="s">
        <v>42</v>
      </c>
      <c r="O191" s="46"/>
      <c r="P191" s="229">
        <f>O191*H191</f>
        <v>0</v>
      </c>
      <c r="Q191" s="229">
        <v>0.0027000000000000001</v>
      </c>
      <c r="R191" s="229">
        <f>Q191*H191</f>
        <v>0.0054000000000000003</v>
      </c>
      <c r="S191" s="229">
        <v>0</v>
      </c>
      <c r="T191" s="230">
        <f>S191*H191</f>
        <v>0</v>
      </c>
      <c r="AR191" s="23" t="s">
        <v>174</v>
      </c>
      <c r="AT191" s="23" t="s">
        <v>293</v>
      </c>
      <c r="AU191" s="23" t="s">
        <v>80</v>
      </c>
      <c r="AY191" s="23" t="s">
        <v>133</v>
      </c>
      <c r="BE191" s="231">
        <f>IF(N191="základní",J191,0)</f>
        <v>0</v>
      </c>
      <c r="BF191" s="231">
        <f>IF(N191="snížená",J191,0)</f>
        <v>0</v>
      </c>
      <c r="BG191" s="231">
        <f>IF(N191="zákl. přenesená",J191,0)</f>
        <v>0</v>
      </c>
      <c r="BH191" s="231">
        <f>IF(N191="sníž. přenesená",J191,0)</f>
        <v>0</v>
      </c>
      <c r="BI191" s="231">
        <f>IF(N191="nulová",J191,0)</f>
        <v>0</v>
      </c>
      <c r="BJ191" s="23" t="s">
        <v>78</v>
      </c>
      <c r="BK191" s="231">
        <f>ROUND(I191*H191,2)</f>
        <v>0</v>
      </c>
      <c r="BL191" s="23" t="s">
        <v>153</v>
      </c>
      <c r="BM191" s="23" t="s">
        <v>401</v>
      </c>
    </row>
    <row r="192" s="1" customFormat="1">
      <c r="B192" s="45"/>
      <c r="C192" s="73"/>
      <c r="D192" s="232" t="s">
        <v>141</v>
      </c>
      <c r="E192" s="73"/>
      <c r="F192" s="233" t="s">
        <v>373</v>
      </c>
      <c r="G192" s="73"/>
      <c r="H192" s="73"/>
      <c r="I192" s="190"/>
      <c r="J192" s="73"/>
      <c r="K192" s="73"/>
      <c r="L192" s="71"/>
      <c r="M192" s="234"/>
      <c r="N192" s="46"/>
      <c r="O192" s="46"/>
      <c r="P192" s="46"/>
      <c r="Q192" s="46"/>
      <c r="R192" s="46"/>
      <c r="S192" s="46"/>
      <c r="T192" s="94"/>
      <c r="AT192" s="23" t="s">
        <v>141</v>
      </c>
      <c r="AU192" s="23" t="s">
        <v>80</v>
      </c>
    </row>
    <row r="193" s="11" customFormat="1">
      <c r="B193" s="238"/>
      <c r="C193" s="239"/>
      <c r="D193" s="232" t="s">
        <v>201</v>
      </c>
      <c r="E193" s="240" t="s">
        <v>21</v>
      </c>
      <c r="F193" s="241" t="s">
        <v>402</v>
      </c>
      <c r="G193" s="239"/>
      <c r="H193" s="242">
        <v>2</v>
      </c>
      <c r="I193" s="243"/>
      <c r="J193" s="239"/>
      <c r="K193" s="239"/>
      <c r="L193" s="244"/>
      <c r="M193" s="245"/>
      <c r="N193" s="246"/>
      <c r="O193" s="246"/>
      <c r="P193" s="246"/>
      <c r="Q193" s="246"/>
      <c r="R193" s="246"/>
      <c r="S193" s="246"/>
      <c r="T193" s="247"/>
      <c r="AT193" s="248" t="s">
        <v>201</v>
      </c>
      <c r="AU193" s="248" t="s">
        <v>80</v>
      </c>
      <c r="AV193" s="11" t="s">
        <v>80</v>
      </c>
      <c r="AW193" s="11" t="s">
        <v>34</v>
      </c>
      <c r="AX193" s="11" t="s">
        <v>78</v>
      </c>
      <c r="AY193" s="248" t="s">
        <v>133</v>
      </c>
    </row>
    <row r="194" s="1" customFormat="1" ht="38.25" customHeight="1">
      <c r="B194" s="45"/>
      <c r="C194" s="220" t="s">
        <v>403</v>
      </c>
      <c r="D194" s="220" t="s">
        <v>134</v>
      </c>
      <c r="E194" s="221" t="s">
        <v>404</v>
      </c>
      <c r="F194" s="222" t="s">
        <v>405</v>
      </c>
      <c r="G194" s="223" t="s">
        <v>187</v>
      </c>
      <c r="H194" s="224">
        <v>25.800000000000001</v>
      </c>
      <c r="I194" s="225"/>
      <c r="J194" s="226">
        <f>ROUND(I194*H194,2)</f>
        <v>0</v>
      </c>
      <c r="K194" s="222" t="s">
        <v>162</v>
      </c>
      <c r="L194" s="71"/>
      <c r="M194" s="227" t="s">
        <v>21</v>
      </c>
      <c r="N194" s="228" t="s">
        <v>42</v>
      </c>
      <c r="O194" s="46"/>
      <c r="P194" s="229">
        <f>O194*H194</f>
        <v>0</v>
      </c>
      <c r="Q194" s="229">
        <v>0.29232999999999998</v>
      </c>
      <c r="R194" s="229">
        <f>Q194*H194</f>
        <v>7.5421139999999998</v>
      </c>
      <c r="S194" s="229">
        <v>0</v>
      </c>
      <c r="T194" s="230">
        <f>S194*H194</f>
        <v>0</v>
      </c>
      <c r="AR194" s="23" t="s">
        <v>153</v>
      </c>
      <c r="AT194" s="23" t="s">
        <v>134</v>
      </c>
      <c r="AU194" s="23" t="s">
        <v>80</v>
      </c>
      <c r="AY194" s="23" t="s">
        <v>133</v>
      </c>
      <c r="BE194" s="231">
        <f>IF(N194="základní",J194,0)</f>
        <v>0</v>
      </c>
      <c r="BF194" s="231">
        <f>IF(N194="snížená",J194,0)</f>
        <v>0</v>
      </c>
      <c r="BG194" s="231">
        <f>IF(N194="zákl. přenesená",J194,0)</f>
        <v>0</v>
      </c>
      <c r="BH194" s="231">
        <f>IF(N194="sníž. přenesená",J194,0)</f>
        <v>0</v>
      </c>
      <c r="BI194" s="231">
        <f>IF(N194="nulová",J194,0)</f>
        <v>0</v>
      </c>
      <c r="BJ194" s="23" t="s">
        <v>78</v>
      </c>
      <c r="BK194" s="231">
        <f>ROUND(I194*H194,2)</f>
        <v>0</v>
      </c>
      <c r="BL194" s="23" t="s">
        <v>153</v>
      </c>
      <c r="BM194" s="23" t="s">
        <v>406</v>
      </c>
    </row>
    <row r="195" s="1" customFormat="1">
      <c r="B195" s="45"/>
      <c r="C195" s="73"/>
      <c r="D195" s="232" t="s">
        <v>189</v>
      </c>
      <c r="E195" s="73"/>
      <c r="F195" s="233" t="s">
        <v>407</v>
      </c>
      <c r="G195" s="73"/>
      <c r="H195" s="73"/>
      <c r="I195" s="190"/>
      <c r="J195" s="73"/>
      <c r="K195" s="73"/>
      <c r="L195" s="71"/>
      <c r="M195" s="234"/>
      <c r="N195" s="46"/>
      <c r="O195" s="46"/>
      <c r="P195" s="46"/>
      <c r="Q195" s="46"/>
      <c r="R195" s="46"/>
      <c r="S195" s="46"/>
      <c r="T195" s="94"/>
      <c r="AT195" s="23" t="s">
        <v>189</v>
      </c>
      <c r="AU195" s="23" t="s">
        <v>80</v>
      </c>
    </row>
    <row r="196" s="1" customFormat="1">
      <c r="B196" s="45"/>
      <c r="C196" s="73"/>
      <c r="D196" s="232" t="s">
        <v>141</v>
      </c>
      <c r="E196" s="73"/>
      <c r="F196" s="233" t="s">
        <v>373</v>
      </c>
      <c r="G196" s="73"/>
      <c r="H196" s="73"/>
      <c r="I196" s="190"/>
      <c r="J196" s="73"/>
      <c r="K196" s="73"/>
      <c r="L196" s="71"/>
      <c r="M196" s="234"/>
      <c r="N196" s="46"/>
      <c r="O196" s="46"/>
      <c r="P196" s="46"/>
      <c r="Q196" s="46"/>
      <c r="R196" s="46"/>
      <c r="S196" s="46"/>
      <c r="T196" s="94"/>
      <c r="AT196" s="23" t="s">
        <v>141</v>
      </c>
      <c r="AU196" s="23" t="s">
        <v>80</v>
      </c>
    </row>
    <row r="197" s="11" customFormat="1">
      <c r="B197" s="238"/>
      <c r="C197" s="239"/>
      <c r="D197" s="232" t="s">
        <v>201</v>
      </c>
      <c r="E197" s="240" t="s">
        <v>21</v>
      </c>
      <c r="F197" s="241" t="s">
        <v>408</v>
      </c>
      <c r="G197" s="239"/>
      <c r="H197" s="242">
        <v>25.800000000000001</v>
      </c>
      <c r="I197" s="243"/>
      <c r="J197" s="239"/>
      <c r="K197" s="239"/>
      <c r="L197" s="244"/>
      <c r="M197" s="245"/>
      <c r="N197" s="246"/>
      <c r="O197" s="246"/>
      <c r="P197" s="246"/>
      <c r="Q197" s="246"/>
      <c r="R197" s="246"/>
      <c r="S197" s="246"/>
      <c r="T197" s="247"/>
      <c r="AT197" s="248" t="s">
        <v>201</v>
      </c>
      <c r="AU197" s="248" t="s">
        <v>80</v>
      </c>
      <c r="AV197" s="11" t="s">
        <v>80</v>
      </c>
      <c r="AW197" s="11" t="s">
        <v>34</v>
      </c>
      <c r="AX197" s="11" t="s">
        <v>78</v>
      </c>
      <c r="AY197" s="248" t="s">
        <v>133</v>
      </c>
    </row>
    <row r="198" s="1" customFormat="1" ht="38.25" customHeight="1">
      <c r="B198" s="45"/>
      <c r="C198" s="220" t="s">
        <v>409</v>
      </c>
      <c r="D198" s="220" t="s">
        <v>134</v>
      </c>
      <c r="E198" s="221" t="s">
        <v>410</v>
      </c>
      <c r="F198" s="222" t="s">
        <v>411</v>
      </c>
      <c r="G198" s="223" t="s">
        <v>236</v>
      </c>
      <c r="H198" s="224">
        <v>43</v>
      </c>
      <c r="I198" s="225"/>
      <c r="J198" s="226">
        <f>ROUND(I198*H198,2)</f>
        <v>0</v>
      </c>
      <c r="K198" s="222" t="s">
        <v>162</v>
      </c>
      <c r="L198" s="71"/>
      <c r="M198" s="227" t="s">
        <v>21</v>
      </c>
      <c r="N198" s="228" t="s">
        <v>42</v>
      </c>
      <c r="O198" s="46"/>
      <c r="P198" s="229">
        <f>O198*H198</f>
        <v>0</v>
      </c>
      <c r="Q198" s="229">
        <v>0.046339999999999999</v>
      </c>
      <c r="R198" s="229">
        <f>Q198*H198</f>
        <v>1.9926200000000001</v>
      </c>
      <c r="S198" s="229">
        <v>0</v>
      </c>
      <c r="T198" s="230">
        <f>S198*H198</f>
        <v>0</v>
      </c>
      <c r="AR198" s="23" t="s">
        <v>153</v>
      </c>
      <c r="AT198" s="23" t="s">
        <v>134</v>
      </c>
      <c r="AU198" s="23" t="s">
        <v>80</v>
      </c>
      <c r="AY198" s="23" t="s">
        <v>133</v>
      </c>
      <c r="BE198" s="231">
        <f>IF(N198="základní",J198,0)</f>
        <v>0</v>
      </c>
      <c r="BF198" s="231">
        <f>IF(N198="snížená",J198,0)</f>
        <v>0</v>
      </c>
      <c r="BG198" s="231">
        <f>IF(N198="zákl. přenesená",J198,0)</f>
        <v>0</v>
      </c>
      <c r="BH198" s="231">
        <f>IF(N198="sníž. přenesená",J198,0)</f>
        <v>0</v>
      </c>
      <c r="BI198" s="231">
        <f>IF(N198="nulová",J198,0)</f>
        <v>0</v>
      </c>
      <c r="BJ198" s="23" t="s">
        <v>78</v>
      </c>
      <c r="BK198" s="231">
        <f>ROUND(I198*H198,2)</f>
        <v>0</v>
      </c>
      <c r="BL198" s="23" t="s">
        <v>153</v>
      </c>
      <c r="BM198" s="23" t="s">
        <v>412</v>
      </c>
    </row>
    <row r="199" s="1" customFormat="1">
      <c r="B199" s="45"/>
      <c r="C199" s="73"/>
      <c r="D199" s="232" t="s">
        <v>189</v>
      </c>
      <c r="E199" s="73"/>
      <c r="F199" s="233" t="s">
        <v>407</v>
      </c>
      <c r="G199" s="73"/>
      <c r="H199" s="73"/>
      <c r="I199" s="190"/>
      <c r="J199" s="73"/>
      <c r="K199" s="73"/>
      <c r="L199" s="71"/>
      <c r="M199" s="234"/>
      <c r="N199" s="46"/>
      <c r="O199" s="46"/>
      <c r="P199" s="46"/>
      <c r="Q199" s="46"/>
      <c r="R199" s="46"/>
      <c r="S199" s="46"/>
      <c r="T199" s="94"/>
      <c r="AT199" s="23" t="s">
        <v>189</v>
      </c>
      <c r="AU199" s="23" t="s">
        <v>80</v>
      </c>
    </row>
    <row r="200" s="1" customFormat="1">
      <c r="B200" s="45"/>
      <c r="C200" s="73"/>
      <c r="D200" s="232" t="s">
        <v>141</v>
      </c>
      <c r="E200" s="73"/>
      <c r="F200" s="233" t="s">
        <v>373</v>
      </c>
      <c r="G200" s="73"/>
      <c r="H200" s="73"/>
      <c r="I200" s="190"/>
      <c r="J200" s="73"/>
      <c r="K200" s="73"/>
      <c r="L200" s="71"/>
      <c r="M200" s="234"/>
      <c r="N200" s="46"/>
      <c r="O200" s="46"/>
      <c r="P200" s="46"/>
      <c r="Q200" s="46"/>
      <c r="R200" s="46"/>
      <c r="S200" s="46"/>
      <c r="T200" s="94"/>
      <c r="AT200" s="23" t="s">
        <v>141</v>
      </c>
      <c r="AU200" s="23" t="s">
        <v>80</v>
      </c>
    </row>
    <row r="201" s="11" customFormat="1">
      <c r="B201" s="238"/>
      <c r="C201" s="239"/>
      <c r="D201" s="232" t="s">
        <v>201</v>
      </c>
      <c r="E201" s="240" t="s">
        <v>21</v>
      </c>
      <c r="F201" s="241" t="s">
        <v>413</v>
      </c>
      <c r="G201" s="239"/>
      <c r="H201" s="242">
        <v>43</v>
      </c>
      <c r="I201" s="243"/>
      <c r="J201" s="239"/>
      <c r="K201" s="239"/>
      <c r="L201" s="244"/>
      <c r="M201" s="245"/>
      <c r="N201" s="246"/>
      <c r="O201" s="246"/>
      <c r="P201" s="246"/>
      <c r="Q201" s="246"/>
      <c r="R201" s="246"/>
      <c r="S201" s="246"/>
      <c r="T201" s="247"/>
      <c r="AT201" s="248" t="s">
        <v>201</v>
      </c>
      <c r="AU201" s="248" t="s">
        <v>80</v>
      </c>
      <c r="AV201" s="11" t="s">
        <v>80</v>
      </c>
      <c r="AW201" s="11" t="s">
        <v>34</v>
      </c>
      <c r="AX201" s="11" t="s">
        <v>78</v>
      </c>
      <c r="AY201" s="248" t="s">
        <v>133</v>
      </c>
    </row>
    <row r="202" s="1" customFormat="1" ht="25.5" customHeight="1">
      <c r="B202" s="45"/>
      <c r="C202" s="220" t="s">
        <v>414</v>
      </c>
      <c r="D202" s="220" t="s">
        <v>134</v>
      </c>
      <c r="E202" s="221" t="s">
        <v>415</v>
      </c>
      <c r="F202" s="222" t="s">
        <v>416</v>
      </c>
      <c r="G202" s="223" t="s">
        <v>236</v>
      </c>
      <c r="H202" s="224">
        <v>43</v>
      </c>
      <c r="I202" s="225"/>
      <c r="J202" s="226">
        <f>ROUND(I202*H202,2)</f>
        <v>0</v>
      </c>
      <c r="K202" s="222" t="s">
        <v>162</v>
      </c>
      <c r="L202" s="71"/>
      <c r="M202" s="227" t="s">
        <v>21</v>
      </c>
      <c r="N202" s="228" t="s">
        <v>42</v>
      </c>
      <c r="O202" s="46"/>
      <c r="P202" s="229">
        <f>O202*H202</f>
        <v>0</v>
      </c>
      <c r="Q202" s="229">
        <v>0</v>
      </c>
      <c r="R202" s="229">
        <f>Q202*H202</f>
        <v>0</v>
      </c>
      <c r="S202" s="229">
        <v>0</v>
      </c>
      <c r="T202" s="230">
        <f>S202*H202</f>
        <v>0</v>
      </c>
      <c r="AR202" s="23" t="s">
        <v>153</v>
      </c>
      <c r="AT202" s="23" t="s">
        <v>134</v>
      </c>
      <c r="AU202" s="23" t="s">
        <v>80</v>
      </c>
      <c r="AY202" s="23" t="s">
        <v>133</v>
      </c>
      <c r="BE202" s="231">
        <f>IF(N202="základní",J202,0)</f>
        <v>0</v>
      </c>
      <c r="BF202" s="231">
        <f>IF(N202="snížená",J202,0)</f>
        <v>0</v>
      </c>
      <c r="BG202" s="231">
        <f>IF(N202="zákl. přenesená",J202,0)</f>
        <v>0</v>
      </c>
      <c r="BH202" s="231">
        <f>IF(N202="sníž. přenesená",J202,0)</f>
        <v>0</v>
      </c>
      <c r="BI202" s="231">
        <f>IF(N202="nulová",J202,0)</f>
        <v>0</v>
      </c>
      <c r="BJ202" s="23" t="s">
        <v>78</v>
      </c>
      <c r="BK202" s="231">
        <f>ROUND(I202*H202,2)</f>
        <v>0</v>
      </c>
      <c r="BL202" s="23" t="s">
        <v>153</v>
      </c>
      <c r="BM202" s="23" t="s">
        <v>417</v>
      </c>
    </row>
    <row r="203" s="1" customFormat="1">
      <c r="B203" s="45"/>
      <c r="C203" s="73"/>
      <c r="D203" s="232" t="s">
        <v>189</v>
      </c>
      <c r="E203" s="73"/>
      <c r="F203" s="233" t="s">
        <v>418</v>
      </c>
      <c r="G203" s="73"/>
      <c r="H203" s="73"/>
      <c r="I203" s="190"/>
      <c r="J203" s="73"/>
      <c r="K203" s="73"/>
      <c r="L203" s="71"/>
      <c r="M203" s="234"/>
      <c r="N203" s="46"/>
      <c r="O203" s="46"/>
      <c r="P203" s="46"/>
      <c r="Q203" s="46"/>
      <c r="R203" s="46"/>
      <c r="S203" s="46"/>
      <c r="T203" s="94"/>
      <c r="AT203" s="23" t="s">
        <v>189</v>
      </c>
      <c r="AU203" s="23" t="s">
        <v>80</v>
      </c>
    </row>
    <row r="204" s="1" customFormat="1">
      <c r="B204" s="45"/>
      <c r="C204" s="73"/>
      <c r="D204" s="232" t="s">
        <v>141</v>
      </c>
      <c r="E204" s="73"/>
      <c r="F204" s="233" t="s">
        <v>373</v>
      </c>
      <c r="G204" s="73"/>
      <c r="H204" s="73"/>
      <c r="I204" s="190"/>
      <c r="J204" s="73"/>
      <c r="K204" s="73"/>
      <c r="L204" s="71"/>
      <c r="M204" s="234"/>
      <c r="N204" s="46"/>
      <c r="O204" s="46"/>
      <c r="P204" s="46"/>
      <c r="Q204" s="46"/>
      <c r="R204" s="46"/>
      <c r="S204" s="46"/>
      <c r="T204" s="94"/>
      <c r="AT204" s="23" t="s">
        <v>141</v>
      </c>
      <c r="AU204" s="23" t="s">
        <v>80</v>
      </c>
    </row>
    <row r="205" s="11" customFormat="1">
      <c r="B205" s="238"/>
      <c r="C205" s="239"/>
      <c r="D205" s="232" t="s">
        <v>201</v>
      </c>
      <c r="E205" s="240" t="s">
        <v>21</v>
      </c>
      <c r="F205" s="241" t="s">
        <v>413</v>
      </c>
      <c r="G205" s="239"/>
      <c r="H205" s="242">
        <v>43</v>
      </c>
      <c r="I205" s="243"/>
      <c r="J205" s="239"/>
      <c r="K205" s="239"/>
      <c r="L205" s="244"/>
      <c r="M205" s="245"/>
      <c r="N205" s="246"/>
      <c r="O205" s="246"/>
      <c r="P205" s="246"/>
      <c r="Q205" s="246"/>
      <c r="R205" s="246"/>
      <c r="S205" s="246"/>
      <c r="T205" s="247"/>
      <c r="AT205" s="248" t="s">
        <v>201</v>
      </c>
      <c r="AU205" s="248" t="s">
        <v>80</v>
      </c>
      <c r="AV205" s="11" t="s">
        <v>80</v>
      </c>
      <c r="AW205" s="11" t="s">
        <v>34</v>
      </c>
      <c r="AX205" s="11" t="s">
        <v>78</v>
      </c>
      <c r="AY205" s="248" t="s">
        <v>133</v>
      </c>
    </row>
    <row r="206" s="1" customFormat="1" ht="16.5" customHeight="1">
      <c r="B206" s="45"/>
      <c r="C206" s="273" t="s">
        <v>419</v>
      </c>
      <c r="D206" s="273" t="s">
        <v>293</v>
      </c>
      <c r="E206" s="274" t="s">
        <v>420</v>
      </c>
      <c r="F206" s="275" t="s">
        <v>421</v>
      </c>
      <c r="G206" s="276" t="s">
        <v>236</v>
      </c>
      <c r="H206" s="277">
        <v>43</v>
      </c>
      <c r="I206" s="278"/>
      <c r="J206" s="279">
        <f>ROUND(I206*H206,2)</f>
        <v>0</v>
      </c>
      <c r="K206" s="275" t="s">
        <v>162</v>
      </c>
      <c r="L206" s="280"/>
      <c r="M206" s="281" t="s">
        <v>21</v>
      </c>
      <c r="N206" s="282" t="s">
        <v>42</v>
      </c>
      <c r="O206" s="46"/>
      <c r="P206" s="229">
        <f>O206*H206</f>
        <v>0</v>
      </c>
      <c r="Q206" s="229">
        <v>0.001</v>
      </c>
      <c r="R206" s="229">
        <f>Q206*H206</f>
        <v>0.043000000000000003</v>
      </c>
      <c r="S206" s="229">
        <v>0</v>
      </c>
      <c r="T206" s="230">
        <f>S206*H206</f>
        <v>0</v>
      </c>
      <c r="AR206" s="23" t="s">
        <v>174</v>
      </c>
      <c r="AT206" s="23" t="s">
        <v>293</v>
      </c>
      <c r="AU206" s="23" t="s">
        <v>80</v>
      </c>
      <c r="AY206" s="23" t="s">
        <v>133</v>
      </c>
      <c r="BE206" s="231">
        <f>IF(N206="základní",J206,0)</f>
        <v>0</v>
      </c>
      <c r="BF206" s="231">
        <f>IF(N206="snížená",J206,0)</f>
        <v>0</v>
      </c>
      <c r="BG206" s="231">
        <f>IF(N206="zákl. přenesená",J206,0)</f>
        <v>0</v>
      </c>
      <c r="BH206" s="231">
        <f>IF(N206="sníž. přenesená",J206,0)</f>
        <v>0</v>
      </c>
      <c r="BI206" s="231">
        <f>IF(N206="nulová",J206,0)</f>
        <v>0</v>
      </c>
      <c r="BJ206" s="23" t="s">
        <v>78</v>
      </c>
      <c r="BK206" s="231">
        <f>ROUND(I206*H206,2)</f>
        <v>0</v>
      </c>
      <c r="BL206" s="23" t="s">
        <v>153</v>
      </c>
      <c r="BM206" s="23" t="s">
        <v>422</v>
      </c>
    </row>
    <row r="207" s="1" customFormat="1">
      <c r="B207" s="45"/>
      <c r="C207" s="73"/>
      <c r="D207" s="232" t="s">
        <v>141</v>
      </c>
      <c r="E207" s="73"/>
      <c r="F207" s="233" t="s">
        <v>373</v>
      </c>
      <c r="G207" s="73"/>
      <c r="H207" s="73"/>
      <c r="I207" s="190"/>
      <c r="J207" s="73"/>
      <c r="K207" s="73"/>
      <c r="L207" s="71"/>
      <c r="M207" s="234"/>
      <c r="N207" s="46"/>
      <c r="O207" s="46"/>
      <c r="P207" s="46"/>
      <c r="Q207" s="46"/>
      <c r="R207" s="46"/>
      <c r="S207" s="46"/>
      <c r="T207" s="94"/>
      <c r="AT207" s="23" t="s">
        <v>141</v>
      </c>
      <c r="AU207" s="23" t="s">
        <v>80</v>
      </c>
    </row>
    <row r="208" s="11" customFormat="1">
      <c r="B208" s="238"/>
      <c r="C208" s="239"/>
      <c r="D208" s="232" t="s">
        <v>201</v>
      </c>
      <c r="E208" s="240" t="s">
        <v>21</v>
      </c>
      <c r="F208" s="241" t="s">
        <v>413</v>
      </c>
      <c r="G208" s="239"/>
      <c r="H208" s="242">
        <v>43</v>
      </c>
      <c r="I208" s="243"/>
      <c r="J208" s="239"/>
      <c r="K208" s="239"/>
      <c r="L208" s="244"/>
      <c r="M208" s="245"/>
      <c r="N208" s="246"/>
      <c r="O208" s="246"/>
      <c r="P208" s="246"/>
      <c r="Q208" s="246"/>
      <c r="R208" s="246"/>
      <c r="S208" s="246"/>
      <c r="T208" s="247"/>
      <c r="AT208" s="248" t="s">
        <v>201</v>
      </c>
      <c r="AU208" s="248" t="s">
        <v>80</v>
      </c>
      <c r="AV208" s="11" t="s">
        <v>80</v>
      </c>
      <c r="AW208" s="11" t="s">
        <v>34</v>
      </c>
      <c r="AX208" s="11" t="s">
        <v>78</v>
      </c>
      <c r="AY208" s="248" t="s">
        <v>133</v>
      </c>
    </row>
    <row r="209" s="1" customFormat="1" ht="16.5" customHeight="1">
      <c r="B209" s="45"/>
      <c r="C209" s="273" t="s">
        <v>423</v>
      </c>
      <c r="D209" s="273" t="s">
        <v>293</v>
      </c>
      <c r="E209" s="274" t="s">
        <v>424</v>
      </c>
      <c r="F209" s="275" t="s">
        <v>425</v>
      </c>
      <c r="G209" s="276" t="s">
        <v>236</v>
      </c>
      <c r="H209" s="277">
        <v>43</v>
      </c>
      <c r="I209" s="278"/>
      <c r="J209" s="279">
        <f>ROUND(I209*H209,2)</f>
        <v>0</v>
      </c>
      <c r="K209" s="275" t="s">
        <v>162</v>
      </c>
      <c r="L209" s="280"/>
      <c r="M209" s="281" t="s">
        <v>21</v>
      </c>
      <c r="N209" s="282" t="s">
        <v>42</v>
      </c>
      <c r="O209" s="46"/>
      <c r="P209" s="229">
        <f>O209*H209</f>
        <v>0</v>
      </c>
      <c r="Q209" s="229">
        <v>4.0000000000000003E-05</v>
      </c>
      <c r="R209" s="229">
        <f>Q209*H209</f>
        <v>0.0017200000000000002</v>
      </c>
      <c r="S209" s="229">
        <v>0</v>
      </c>
      <c r="T209" s="230">
        <f>S209*H209</f>
        <v>0</v>
      </c>
      <c r="AR209" s="23" t="s">
        <v>174</v>
      </c>
      <c r="AT209" s="23" t="s">
        <v>293</v>
      </c>
      <c r="AU209" s="23" t="s">
        <v>80</v>
      </c>
      <c r="AY209" s="23" t="s">
        <v>133</v>
      </c>
      <c r="BE209" s="231">
        <f>IF(N209="základní",J209,0)</f>
        <v>0</v>
      </c>
      <c r="BF209" s="231">
        <f>IF(N209="snížená",J209,0)</f>
        <v>0</v>
      </c>
      <c r="BG209" s="231">
        <f>IF(N209="zákl. přenesená",J209,0)</f>
        <v>0</v>
      </c>
      <c r="BH209" s="231">
        <f>IF(N209="sníž. přenesená",J209,0)</f>
        <v>0</v>
      </c>
      <c r="BI209" s="231">
        <f>IF(N209="nulová",J209,0)</f>
        <v>0</v>
      </c>
      <c r="BJ209" s="23" t="s">
        <v>78</v>
      </c>
      <c r="BK209" s="231">
        <f>ROUND(I209*H209,2)</f>
        <v>0</v>
      </c>
      <c r="BL209" s="23" t="s">
        <v>153</v>
      </c>
      <c r="BM209" s="23" t="s">
        <v>426</v>
      </c>
    </row>
    <row r="210" s="1" customFormat="1">
      <c r="B210" s="45"/>
      <c r="C210" s="73"/>
      <c r="D210" s="232" t="s">
        <v>141</v>
      </c>
      <c r="E210" s="73"/>
      <c r="F210" s="233" t="s">
        <v>373</v>
      </c>
      <c r="G210" s="73"/>
      <c r="H210" s="73"/>
      <c r="I210" s="190"/>
      <c r="J210" s="73"/>
      <c r="K210" s="73"/>
      <c r="L210" s="71"/>
      <c r="M210" s="234"/>
      <c r="N210" s="46"/>
      <c r="O210" s="46"/>
      <c r="P210" s="46"/>
      <c r="Q210" s="46"/>
      <c r="R210" s="46"/>
      <c r="S210" s="46"/>
      <c r="T210" s="94"/>
      <c r="AT210" s="23" t="s">
        <v>141</v>
      </c>
      <c r="AU210" s="23" t="s">
        <v>80</v>
      </c>
    </row>
    <row r="211" s="11" customFormat="1">
      <c r="B211" s="238"/>
      <c r="C211" s="239"/>
      <c r="D211" s="232" t="s">
        <v>201</v>
      </c>
      <c r="E211" s="240" t="s">
        <v>21</v>
      </c>
      <c r="F211" s="241" t="s">
        <v>413</v>
      </c>
      <c r="G211" s="239"/>
      <c r="H211" s="242">
        <v>43</v>
      </c>
      <c r="I211" s="243"/>
      <c r="J211" s="239"/>
      <c r="K211" s="239"/>
      <c r="L211" s="244"/>
      <c r="M211" s="245"/>
      <c r="N211" s="246"/>
      <c r="O211" s="246"/>
      <c r="P211" s="246"/>
      <c r="Q211" s="246"/>
      <c r="R211" s="246"/>
      <c r="S211" s="246"/>
      <c r="T211" s="247"/>
      <c r="AT211" s="248" t="s">
        <v>201</v>
      </c>
      <c r="AU211" s="248" t="s">
        <v>80</v>
      </c>
      <c r="AV211" s="11" t="s">
        <v>80</v>
      </c>
      <c r="AW211" s="11" t="s">
        <v>34</v>
      </c>
      <c r="AX211" s="11" t="s">
        <v>78</v>
      </c>
      <c r="AY211" s="248" t="s">
        <v>133</v>
      </c>
    </row>
    <row r="212" s="10" customFormat="1" ht="29.88" customHeight="1">
      <c r="B212" s="204"/>
      <c r="C212" s="205"/>
      <c r="D212" s="206" t="s">
        <v>70</v>
      </c>
      <c r="E212" s="218" t="s">
        <v>153</v>
      </c>
      <c r="F212" s="218" t="s">
        <v>427</v>
      </c>
      <c r="G212" s="205"/>
      <c r="H212" s="205"/>
      <c r="I212" s="208"/>
      <c r="J212" s="219">
        <f>BK212</f>
        <v>0</v>
      </c>
      <c r="K212" s="205"/>
      <c r="L212" s="210"/>
      <c r="M212" s="211"/>
      <c r="N212" s="212"/>
      <c r="O212" s="212"/>
      <c r="P212" s="213">
        <f>SUM(P213:P218)</f>
        <v>0</v>
      </c>
      <c r="Q212" s="212"/>
      <c r="R212" s="213">
        <f>SUM(R213:R218)</f>
        <v>0</v>
      </c>
      <c r="S212" s="212"/>
      <c r="T212" s="214">
        <f>SUM(T213:T218)</f>
        <v>0</v>
      </c>
      <c r="AR212" s="215" t="s">
        <v>78</v>
      </c>
      <c r="AT212" s="216" t="s">
        <v>70</v>
      </c>
      <c r="AU212" s="216" t="s">
        <v>78</v>
      </c>
      <c r="AY212" s="215" t="s">
        <v>133</v>
      </c>
      <c r="BK212" s="217">
        <f>SUM(BK213:BK218)</f>
        <v>0</v>
      </c>
    </row>
    <row r="213" s="1" customFormat="1" ht="25.5" customHeight="1">
      <c r="B213" s="45"/>
      <c r="C213" s="220" t="s">
        <v>428</v>
      </c>
      <c r="D213" s="220" t="s">
        <v>134</v>
      </c>
      <c r="E213" s="221" t="s">
        <v>429</v>
      </c>
      <c r="F213" s="222" t="s">
        <v>430</v>
      </c>
      <c r="G213" s="223" t="s">
        <v>197</v>
      </c>
      <c r="H213" s="224">
        <v>4.7999999999999998</v>
      </c>
      <c r="I213" s="225"/>
      <c r="J213" s="226">
        <f>ROUND(I213*H213,2)</f>
        <v>0</v>
      </c>
      <c r="K213" s="222" t="s">
        <v>162</v>
      </c>
      <c r="L213" s="71"/>
      <c r="M213" s="227" t="s">
        <v>21</v>
      </c>
      <c r="N213" s="228" t="s">
        <v>42</v>
      </c>
      <c r="O213" s="46"/>
      <c r="P213" s="229">
        <f>O213*H213</f>
        <v>0</v>
      </c>
      <c r="Q213" s="229">
        <v>0</v>
      </c>
      <c r="R213" s="229">
        <f>Q213*H213</f>
        <v>0</v>
      </c>
      <c r="S213" s="229">
        <v>0</v>
      </c>
      <c r="T213" s="230">
        <f>S213*H213</f>
        <v>0</v>
      </c>
      <c r="AR213" s="23" t="s">
        <v>153</v>
      </c>
      <c r="AT213" s="23" t="s">
        <v>134</v>
      </c>
      <c r="AU213" s="23" t="s">
        <v>80</v>
      </c>
      <c r="AY213" s="23" t="s">
        <v>133</v>
      </c>
      <c r="BE213" s="231">
        <f>IF(N213="základní",J213,0)</f>
        <v>0</v>
      </c>
      <c r="BF213" s="231">
        <f>IF(N213="snížená",J213,0)</f>
        <v>0</v>
      </c>
      <c r="BG213" s="231">
        <f>IF(N213="zákl. přenesená",J213,0)</f>
        <v>0</v>
      </c>
      <c r="BH213" s="231">
        <f>IF(N213="sníž. přenesená",J213,0)</f>
        <v>0</v>
      </c>
      <c r="BI213" s="231">
        <f>IF(N213="nulová",J213,0)</f>
        <v>0</v>
      </c>
      <c r="BJ213" s="23" t="s">
        <v>78</v>
      </c>
      <c r="BK213" s="231">
        <f>ROUND(I213*H213,2)</f>
        <v>0</v>
      </c>
      <c r="BL213" s="23" t="s">
        <v>153</v>
      </c>
      <c r="BM213" s="23" t="s">
        <v>431</v>
      </c>
    </row>
    <row r="214" s="1" customFormat="1">
      <c r="B214" s="45"/>
      <c r="C214" s="73"/>
      <c r="D214" s="232" t="s">
        <v>189</v>
      </c>
      <c r="E214" s="73"/>
      <c r="F214" s="233" t="s">
        <v>432</v>
      </c>
      <c r="G214" s="73"/>
      <c r="H214" s="73"/>
      <c r="I214" s="190"/>
      <c r="J214" s="73"/>
      <c r="K214" s="73"/>
      <c r="L214" s="71"/>
      <c r="M214" s="234"/>
      <c r="N214" s="46"/>
      <c r="O214" s="46"/>
      <c r="P214" s="46"/>
      <c r="Q214" s="46"/>
      <c r="R214" s="46"/>
      <c r="S214" s="46"/>
      <c r="T214" s="94"/>
      <c r="AT214" s="23" t="s">
        <v>189</v>
      </c>
      <c r="AU214" s="23" t="s">
        <v>80</v>
      </c>
    </row>
    <row r="215" s="11" customFormat="1">
      <c r="B215" s="238"/>
      <c r="C215" s="239"/>
      <c r="D215" s="232" t="s">
        <v>201</v>
      </c>
      <c r="E215" s="240" t="s">
        <v>21</v>
      </c>
      <c r="F215" s="241" t="s">
        <v>433</v>
      </c>
      <c r="G215" s="239"/>
      <c r="H215" s="242">
        <v>4.7999999999999998</v>
      </c>
      <c r="I215" s="243"/>
      <c r="J215" s="239"/>
      <c r="K215" s="239"/>
      <c r="L215" s="244"/>
      <c r="M215" s="245"/>
      <c r="N215" s="246"/>
      <c r="O215" s="246"/>
      <c r="P215" s="246"/>
      <c r="Q215" s="246"/>
      <c r="R215" s="246"/>
      <c r="S215" s="246"/>
      <c r="T215" s="247"/>
      <c r="AT215" s="248" t="s">
        <v>201</v>
      </c>
      <c r="AU215" s="248" t="s">
        <v>80</v>
      </c>
      <c r="AV215" s="11" t="s">
        <v>80</v>
      </c>
      <c r="AW215" s="11" t="s">
        <v>34</v>
      </c>
      <c r="AX215" s="11" t="s">
        <v>78</v>
      </c>
      <c r="AY215" s="248" t="s">
        <v>133</v>
      </c>
    </row>
    <row r="216" s="1" customFormat="1" ht="25.5" customHeight="1">
      <c r="B216" s="45"/>
      <c r="C216" s="220" t="s">
        <v>434</v>
      </c>
      <c r="D216" s="220" t="s">
        <v>134</v>
      </c>
      <c r="E216" s="221" t="s">
        <v>435</v>
      </c>
      <c r="F216" s="222" t="s">
        <v>436</v>
      </c>
      <c r="G216" s="223" t="s">
        <v>197</v>
      </c>
      <c r="H216" s="224">
        <v>1.1040000000000001</v>
      </c>
      <c r="I216" s="225"/>
      <c r="J216" s="226">
        <f>ROUND(I216*H216,2)</f>
        <v>0</v>
      </c>
      <c r="K216" s="222" t="s">
        <v>162</v>
      </c>
      <c r="L216" s="71"/>
      <c r="M216" s="227" t="s">
        <v>21</v>
      </c>
      <c r="N216" s="228" t="s">
        <v>42</v>
      </c>
      <c r="O216" s="46"/>
      <c r="P216" s="229">
        <f>O216*H216</f>
        <v>0</v>
      </c>
      <c r="Q216" s="229">
        <v>0</v>
      </c>
      <c r="R216" s="229">
        <f>Q216*H216</f>
        <v>0</v>
      </c>
      <c r="S216" s="229">
        <v>0</v>
      </c>
      <c r="T216" s="230">
        <f>S216*H216</f>
        <v>0</v>
      </c>
      <c r="AR216" s="23" t="s">
        <v>153</v>
      </c>
      <c r="AT216" s="23" t="s">
        <v>134</v>
      </c>
      <c r="AU216" s="23" t="s">
        <v>80</v>
      </c>
      <c r="AY216" s="23" t="s">
        <v>133</v>
      </c>
      <c r="BE216" s="231">
        <f>IF(N216="základní",J216,0)</f>
        <v>0</v>
      </c>
      <c r="BF216" s="231">
        <f>IF(N216="snížená",J216,0)</f>
        <v>0</v>
      </c>
      <c r="BG216" s="231">
        <f>IF(N216="zákl. přenesená",J216,0)</f>
        <v>0</v>
      </c>
      <c r="BH216" s="231">
        <f>IF(N216="sníž. přenesená",J216,0)</f>
        <v>0</v>
      </c>
      <c r="BI216" s="231">
        <f>IF(N216="nulová",J216,0)</f>
        <v>0</v>
      </c>
      <c r="BJ216" s="23" t="s">
        <v>78</v>
      </c>
      <c r="BK216" s="231">
        <f>ROUND(I216*H216,2)</f>
        <v>0</v>
      </c>
      <c r="BL216" s="23" t="s">
        <v>153</v>
      </c>
      <c r="BM216" s="23" t="s">
        <v>437</v>
      </c>
    </row>
    <row r="217" s="1" customFormat="1">
      <c r="B217" s="45"/>
      <c r="C217" s="73"/>
      <c r="D217" s="232" t="s">
        <v>189</v>
      </c>
      <c r="E217" s="73"/>
      <c r="F217" s="233" t="s">
        <v>438</v>
      </c>
      <c r="G217" s="73"/>
      <c r="H217" s="73"/>
      <c r="I217" s="190"/>
      <c r="J217" s="73"/>
      <c r="K217" s="73"/>
      <c r="L217" s="71"/>
      <c r="M217" s="234"/>
      <c r="N217" s="46"/>
      <c r="O217" s="46"/>
      <c r="P217" s="46"/>
      <c r="Q217" s="46"/>
      <c r="R217" s="46"/>
      <c r="S217" s="46"/>
      <c r="T217" s="94"/>
      <c r="AT217" s="23" t="s">
        <v>189</v>
      </c>
      <c r="AU217" s="23" t="s">
        <v>80</v>
      </c>
    </row>
    <row r="218" s="11" customFormat="1">
      <c r="B218" s="238"/>
      <c r="C218" s="239"/>
      <c r="D218" s="232" t="s">
        <v>201</v>
      </c>
      <c r="E218" s="240" t="s">
        <v>21</v>
      </c>
      <c r="F218" s="241" t="s">
        <v>439</v>
      </c>
      <c r="G218" s="239"/>
      <c r="H218" s="242">
        <v>1.1040000000000001</v>
      </c>
      <c r="I218" s="243"/>
      <c r="J218" s="239"/>
      <c r="K218" s="239"/>
      <c r="L218" s="244"/>
      <c r="M218" s="245"/>
      <c r="N218" s="246"/>
      <c r="O218" s="246"/>
      <c r="P218" s="246"/>
      <c r="Q218" s="246"/>
      <c r="R218" s="246"/>
      <c r="S218" s="246"/>
      <c r="T218" s="247"/>
      <c r="AT218" s="248" t="s">
        <v>201</v>
      </c>
      <c r="AU218" s="248" t="s">
        <v>80</v>
      </c>
      <c r="AV218" s="11" t="s">
        <v>80</v>
      </c>
      <c r="AW218" s="11" t="s">
        <v>34</v>
      </c>
      <c r="AX218" s="11" t="s">
        <v>78</v>
      </c>
      <c r="AY218" s="248" t="s">
        <v>133</v>
      </c>
    </row>
    <row r="219" s="10" customFormat="1" ht="29.88" customHeight="1">
      <c r="B219" s="204"/>
      <c r="C219" s="205"/>
      <c r="D219" s="206" t="s">
        <v>70</v>
      </c>
      <c r="E219" s="218" t="s">
        <v>132</v>
      </c>
      <c r="F219" s="218" t="s">
        <v>207</v>
      </c>
      <c r="G219" s="205"/>
      <c r="H219" s="205"/>
      <c r="I219" s="208"/>
      <c r="J219" s="219">
        <f>BK219</f>
        <v>0</v>
      </c>
      <c r="K219" s="205"/>
      <c r="L219" s="210"/>
      <c r="M219" s="211"/>
      <c r="N219" s="212"/>
      <c r="O219" s="212"/>
      <c r="P219" s="213">
        <f>SUM(P220:P235)</f>
        <v>0</v>
      </c>
      <c r="Q219" s="212"/>
      <c r="R219" s="213">
        <f>SUM(R220:R235)</f>
        <v>25.910880000000002</v>
      </c>
      <c r="S219" s="212"/>
      <c r="T219" s="214">
        <f>SUM(T220:T235)</f>
        <v>0</v>
      </c>
      <c r="AR219" s="215" t="s">
        <v>78</v>
      </c>
      <c r="AT219" s="216" t="s">
        <v>70</v>
      </c>
      <c r="AU219" s="216" t="s">
        <v>78</v>
      </c>
      <c r="AY219" s="215" t="s">
        <v>133</v>
      </c>
      <c r="BK219" s="217">
        <f>SUM(BK220:BK235)</f>
        <v>0</v>
      </c>
    </row>
    <row r="220" s="1" customFormat="1" ht="25.5" customHeight="1">
      <c r="B220" s="45"/>
      <c r="C220" s="220" t="s">
        <v>440</v>
      </c>
      <c r="D220" s="220" t="s">
        <v>134</v>
      </c>
      <c r="E220" s="221" t="s">
        <v>441</v>
      </c>
      <c r="F220" s="222" t="s">
        <v>442</v>
      </c>
      <c r="G220" s="223" t="s">
        <v>187</v>
      </c>
      <c r="H220" s="224">
        <v>1037</v>
      </c>
      <c r="I220" s="225"/>
      <c r="J220" s="226">
        <f>ROUND(I220*H220,2)</f>
        <v>0</v>
      </c>
      <c r="K220" s="222" t="s">
        <v>162</v>
      </c>
      <c r="L220" s="71"/>
      <c r="M220" s="227" t="s">
        <v>21</v>
      </c>
      <c r="N220" s="228" t="s">
        <v>42</v>
      </c>
      <c r="O220" s="46"/>
      <c r="P220" s="229">
        <f>O220*H220</f>
        <v>0</v>
      </c>
      <c r="Q220" s="229">
        <v>0</v>
      </c>
      <c r="R220" s="229">
        <f>Q220*H220</f>
        <v>0</v>
      </c>
      <c r="S220" s="229">
        <v>0</v>
      </c>
      <c r="T220" s="230">
        <f>S220*H220</f>
        <v>0</v>
      </c>
      <c r="AR220" s="23" t="s">
        <v>153</v>
      </c>
      <c r="AT220" s="23" t="s">
        <v>134</v>
      </c>
      <c r="AU220" s="23" t="s">
        <v>80</v>
      </c>
      <c r="AY220" s="23" t="s">
        <v>133</v>
      </c>
      <c r="BE220" s="231">
        <f>IF(N220="základní",J220,0)</f>
        <v>0</v>
      </c>
      <c r="BF220" s="231">
        <f>IF(N220="snížená",J220,0)</f>
        <v>0</v>
      </c>
      <c r="BG220" s="231">
        <f>IF(N220="zákl. přenesená",J220,0)</f>
        <v>0</v>
      </c>
      <c r="BH220" s="231">
        <f>IF(N220="sníž. přenesená",J220,0)</f>
        <v>0</v>
      </c>
      <c r="BI220" s="231">
        <f>IF(N220="nulová",J220,0)</f>
        <v>0</v>
      </c>
      <c r="BJ220" s="23" t="s">
        <v>78</v>
      </c>
      <c r="BK220" s="231">
        <f>ROUND(I220*H220,2)</f>
        <v>0</v>
      </c>
      <c r="BL220" s="23" t="s">
        <v>153</v>
      </c>
      <c r="BM220" s="23" t="s">
        <v>443</v>
      </c>
    </row>
    <row r="221" s="11" customFormat="1">
      <c r="B221" s="238"/>
      <c r="C221" s="239"/>
      <c r="D221" s="232" t="s">
        <v>201</v>
      </c>
      <c r="E221" s="240" t="s">
        <v>21</v>
      </c>
      <c r="F221" s="241" t="s">
        <v>444</v>
      </c>
      <c r="G221" s="239"/>
      <c r="H221" s="242">
        <v>1037</v>
      </c>
      <c r="I221" s="243"/>
      <c r="J221" s="239"/>
      <c r="K221" s="239"/>
      <c r="L221" s="244"/>
      <c r="M221" s="245"/>
      <c r="N221" s="246"/>
      <c r="O221" s="246"/>
      <c r="P221" s="246"/>
      <c r="Q221" s="246"/>
      <c r="R221" s="246"/>
      <c r="S221" s="246"/>
      <c r="T221" s="247"/>
      <c r="AT221" s="248" t="s">
        <v>201</v>
      </c>
      <c r="AU221" s="248" t="s">
        <v>80</v>
      </c>
      <c r="AV221" s="11" t="s">
        <v>80</v>
      </c>
      <c r="AW221" s="11" t="s">
        <v>34</v>
      </c>
      <c r="AX221" s="11" t="s">
        <v>78</v>
      </c>
      <c r="AY221" s="248" t="s">
        <v>133</v>
      </c>
    </row>
    <row r="222" s="1" customFormat="1" ht="25.5" customHeight="1">
      <c r="B222" s="45"/>
      <c r="C222" s="220" t="s">
        <v>445</v>
      </c>
      <c r="D222" s="220" t="s">
        <v>134</v>
      </c>
      <c r="E222" s="221" t="s">
        <v>446</v>
      </c>
      <c r="F222" s="222" t="s">
        <v>447</v>
      </c>
      <c r="G222" s="223" t="s">
        <v>187</v>
      </c>
      <c r="H222" s="224">
        <v>1037</v>
      </c>
      <c r="I222" s="225"/>
      <c r="J222" s="226">
        <f>ROUND(I222*H222,2)</f>
        <v>0</v>
      </c>
      <c r="K222" s="222" t="s">
        <v>162</v>
      </c>
      <c r="L222" s="71"/>
      <c r="M222" s="227" t="s">
        <v>21</v>
      </c>
      <c r="N222" s="228" t="s">
        <v>42</v>
      </c>
      <c r="O222" s="46"/>
      <c r="P222" s="229">
        <f>O222*H222</f>
        <v>0</v>
      </c>
      <c r="Q222" s="229">
        <v>0</v>
      </c>
      <c r="R222" s="229">
        <f>Q222*H222</f>
        <v>0</v>
      </c>
      <c r="S222" s="229">
        <v>0</v>
      </c>
      <c r="T222" s="230">
        <f>S222*H222</f>
        <v>0</v>
      </c>
      <c r="AR222" s="23" t="s">
        <v>153</v>
      </c>
      <c r="AT222" s="23" t="s">
        <v>134</v>
      </c>
      <c r="AU222" s="23" t="s">
        <v>80</v>
      </c>
      <c r="AY222" s="23" t="s">
        <v>133</v>
      </c>
      <c r="BE222" s="231">
        <f>IF(N222="základní",J222,0)</f>
        <v>0</v>
      </c>
      <c r="BF222" s="231">
        <f>IF(N222="snížená",J222,0)</f>
        <v>0</v>
      </c>
      <c r="BG222" s="231">
        <f>IF(N222="zákl. přenesená",J222,0)</f>
        <v>0</v>
      </c>
      <c r="BH222" s="231">
        <f>IF(N222="sníž. přenesená",J222,0)</f>
        <v>0</v>
      </c>
      <c r="BI222" s="231">
        <f>IF(N222="nulová",J222,0)</f>
        <v>0</v>
      </c>
      <c r="BJ222" s="23" t="s">
        <v>78</v>
      </c>
      <c r="BK222" s="231">
        <f>ROUND(I222*H222,2)</f>
        <v>0</v>
      </c>
      <c r="BL222" s="23" t="s">
        <v>153</v>
      </c>
      <c r="BM222" s="23" t="s">
        <v>448</v>
      </c>
    </row>
    <row r="223" s="1" customFormat="1" ht="38.25" customHeight="1">
      <c r="B223" s="45"/>
      <c r="C223" s="220" t="s">
        <v>449</v>
      </c>
      <c r="D223" s="220" t="s">
        <v>134</v>
      </c>
      <c r="E223" s="221" t="s">
        <v>450</v>
      </c>
      <c r="F223" s="222" t="s">
        <v>451</v>
      </c>
      <c r="G223" s="223" t="s">
        <v>187</v>
      </c>
      <c r="H223" s="224">
        <v>1037</v>
      </c>
      <c r="I223" s="225"/>
      <c r="J223" s="226">
        <f>ROUND(I223*H223,2)</f>
        <v>0</v>
      </c>
      <c r="K223" s="222" t="s">
        <v>162</v>
      </c>
      <c r="L223" s="71"/>
      <c r="M223" s="227" t="s">
        <v>21</v>
      </c>
      <c r="N223" s="228" t="s">
        <v>42</v>
      </c>
      <c r="O223" s="46"/>
      <c r="P223" s="229">
        <f>O223*H223</f>
        <v>0</v>
      </c>
      <c r="Q223" s="229">
        <v>0</v>
      </c>
      <c r="R223" s="229">
        <f>Q223*H223</f>
        <v>0</v>
      </c>
      <c r="S223" s="229">
        <v>0</v>
      </c>
      <c r="T223" s="230">
        <f>S223*H223</f>
        <v>0</v>
      </c>
      <c r="AR223" s="23" t="s">
        <v>153</v>
      </c>
      <c r="AT223" s="23" t="s">
        <v>134</v>
      </c>
      <c r="AU223" s="23" t="s">
        <v>80</v>
      </c>
      <c r="AY223" s="23" t="s">
        <v>133</v>
      </c>
      <c r="BE223" s="231">
        <f>IF(N223="základní",J223,0)</f>
        <v>0</v>
      </c>
      <c r="BF223" s="231">
        <f>IF(N223="snížená",J223,0)</f>
        <v>0</v>
      </c>
      <c r="BG223" s="231">
        <f>IF(N223="zákl. přenesená",J223,0)</f>
        <v>0</v>
      </c>
      <c r="BH223" s="231">
        <f>IF(N223="sníž. přenesená",J223,0)</f>
        <v>0</v>
      </c>
      <c r="BI223" s="231">
        <f>IF(N223="nulová",J223,0)</f>
        <v>0</v>
      </c>
      <c r="BJ223" s="23" t="s">
        <v>78</v>
      </c>
      <c r="BK223" s="231">
        <f>ROUND(I223*H223,2)</f>
        <v>0</v>
      </c>
      <c r="BL223" s="23" t="s">
        <v>153</v>
      </c>
      <c r="BM223" s="23" t="s">
        <v>452</v>
      </c>
    </row>
    <row r="224" s="1" customFormat="1">
      <c r="B224" s="45"/>
      <c r="C224" s="73"/>
      <c r="D224" s="232" t="s">
        <v>189</v>
      </c>
      <c r="E224" s="73"/>
      <c r="F224" s="233" t="s">
        <v>453</v>
      </c>
      <c r="G224" s="73"/>
      <c r="H224" s="73"/>
      <c r="I224" s="190"/>
      <c r="J224" s="73"/>
      <c r="K224" s="73"/>
      <c r="L224" s="71"/>
      <c r="M224" s="234"/>
      <c r="N224" s="46"/>
      <c r="O224" s="46"/>
      <c r="P224" s="46"/>
      <c r="Q224" s="46"/>
      <c r="R224" s="46"/>
      <c r="S224" s="46"/>
      <c r="T224" s="94"/>
      <c r="AT224" s="23" t="s">
        <v>189</v>
      </c>
      <c r="AU224" s="23" t="s">
        <v>80</v>
      </c>
    </row>
    <row r="225" s="1" customFormat="1" ht="25.5" customHeight="1">
      <c r="B225" s="45"/>
      <c r="C225" s="220" t="s">
        <v>454</v>
      </c>
      <c r="D225" s="220" t="s">
        <v>134</v>
      </c>
      <c r="E225" s="221" t="s">
        <v>455</v>
      </c>
      <c r="F225" s="222" t="s">
        <v>456</v>
      </c>
      <c r="G225" s="223" t="s">
        <v>187</v>
      </c>
      <c r="H225" s="224">
        <v>138</v>
      </c>
      <c r="I225" s="225"/>
      <c r="J225" s="226">
        <f>ROUND(I225*H225,2)</f>
        <v>0</v>
      </c>
      <c r="K225" s="222" t="s">
        <v>162</v>
      </c>
      <c r="L225" s="71"/>
      <c r="M225" s="227" t="s">
        <v>21</v>
      </c>
      <c r="N225" s="228" t="s">
        <v>42</v>
      </c>
      <c r="O225" s="46"/>
      <c r="P225" s="229">
        <f>O225*H225</f>
        <v>0</v>
      </c>
      <c r="Q225" s="229">
        <v>0.18776000000000001</v>
      </c>
      <c r="R225" s="229">
        <f>Q225*H225</f>
        <v>25.910880000000002</v>
      </c>
      <c r="S225" s="229">
        <v>0</v>
      </c>
      <c r="T225" s="230">
        <f>S225*H225</f>
        <v>0</v>
      </c>
      <c r="AR225" s="23" t="s">
        <v>153</v>
      </c>
      <c r="AT225" s="23" t="s">
        <v>134</v>
      </c>
      <c r="AU225" s="23" t="s">
        <v>80</v>
      </c>
      <c r="AY225" s="23" t="s">
        <v>133</v>
      </c>
      <c r="BE225" s="231">
        <f>IF(N225="základní",J225,0)</f>
        <v>0</v>
      </c>
      <c r="BF225" s="231">
        <f>IF(N225="snížená",J225,0)</f>
        <v>0</v>
      </c>
      <c r="BG225" s="231">
        <f>IF(N225="zákl. přenesená",J225,0)</f>
        <v>0</v>
      </c>
      <c r="BH225" s="231">
        <f>IF(N225="sníž. přenesená",J225,0)</f>
        <v>0</v>
      </c>
      <c r="BI225" s="231">
        <f>IF(N225="nulová",J225,0)</f>
        <v>0</v>
      </c>
      <c r="BJ225" s="23" t="s">
        <v>78</v>
      </c>
      <c r="BK225" s="231">
        <f>ROUND(I225*H225,2)</f>
        <v>0</v>
      </c>
      <c r="BL225" s="23" t="s">
        <v>153</v>
      </c>
      <c r="BM225" s="23" t="s">
        <v>457</v>
      </c>
    </row>
    <row r="226" s="1" customFormat="1">
      <c r="B226" s="45"/>
      <c r="C226" s="73"/>
      <c r="D226" s="232" t="s">
        <v>189</v>
      </c>
      <c r="E226" s="73"/>
      <c r="F226" s="233" t="s">
        <v>458</v>
      </c>
      <c r="G226" s="73"/>
      <c r="H226" s="73"/>
      <c r="I226" s="190"/>
      <c r="J226" s="73"/>
      <c r="K226" s="73"/>
      <c r="L226" s="71"/>
      <c r="M226" s="234"/>
      <c r="N226" s="46"/>
      <c r="O226" s="46"/>
      <c r="P226" s="46"/>
      <c r="Q226" s="46"/>
      <c r="R226" s="46"/>
      <c r="S226" s="46"/>
      <c r="T226" s="94"/>
      <c r="AT226" s="23" t="s">
        <v>189</v>
      </c>
      <c r="AU226" s="23" t="s">
        <v>80</v>
      </c>
    </row>
    <row r="227" s="1" customFormat="1" ht="16.5" customHeight="1">
      <c r="B227" s="45"/>
      <c r="C227" s="220" t="s">
        <v>459</v>
      </c>
      <c r="D227" s="220" t="s">
        <v>134</v>
      </c>
      <c r="E227" s="221" t="s">
        <v>460</v>
      </c>
      <c r="F227" s="222" t="s">
        <v>461</v>
      </c>
      <c r="G227" s="223" t="s">
        <v>197</v>
      </c>
      <c r="H227" s="224">
        <v>44</v>
      </c>
      <c r="I227" s="225"/>
      <c r="J227" s="226">
        <f>ROUND(I227*H227,2)</f>
        <v>0</v>
      </c>
      <c r="K227" s="222" t="s">
        <v>162</v>
      </c>
      <c r="L227" s="71"/>
      <c r="M227" s="227" t="s">
        <v>21</v>
      </c>
      <c r="N227" s="228" t="s">
        <v>42</v>
      </c>
      <c r="O227" s="46"/>
      <c r="P227" s="229">
        <f>O227*H227</f>
        <v>0</v>
      </c>
      <c r="Q227" s="229">
        <v>0</v>
      </c>
      <c r="R227" s="229">
        <f>Q227*H227</f>
        <v>0</v>
      </c>
      <c r="S227" s="229">
        <v>0</v>
      </c>
      <c r="T227" s="230">
        <f>S227*H227</f>
        <v>0</v>
      </c>
      <c r="AR227" s="23" t="s">
        <v>153</v>
      </c>
      <c r="AT227" s="23" t="s">
        <v>134</v>
      </c>
      <c r="AU227" s="23" t="s">
        <v>80</v>
      </c>
      <c r="AY227" s="23" t="s">
        <v>133</v>
      </c>
      <c r="BE227" s="231">
        <f>IF(N227="základní",J227,0)</f>
        <v>0</v>
      </c>
      <c r="BF227" s="231">
        <f>IF(N227="snížená",J227,0)</f>
        <v>0</v>
      </c>
      <c r="BG227" s="231">
        <f>IF(N227="zákl. přenesená",J227,0)</f>
        <v>0</v>
      </c>
      <c r="BH227" s="231">
        <f>IF(N227="sníž. přenesená",J227,0)</f>
        <v>0</v>
      </c>
      <c r="BI227" s="231">
        <f>IF(N227="nulová",J227,0)</f>
        <v>0</v>
      </c>
      <c r="BJ227" s="23" t="s">
        <v>78</v>
      </c>
      <c r="BK227" s="231">
        <f>ROUND(I227*H227,2)</f>
        <v>0</v>
      </c>
      <c r="BL227" s="23" t="s">
        <v>153</v>
      </c>
      <c r="BM227" s="23" t="s">
        <v>462</v>
      </c>
    </row>
    <row r="228" s="1" customFormat="1">
      <c r="B228" s="45"/>
      <c r="C228" s="73"/>
      <c r="D228" s="232" t="s">
        <v>189</v>
      </c>
      <c r="E228" s="73"/>
      <c r="F228" s="233" t="s">
        <v>463</v>
      </c>
      <c r="G228" s="73"/>
      <c r="H228" s="73"/>
      <c r="I228" s="190"/>
      <c r="J228" s="73"/>
      <c r="K228" s="73"/>
      <c r="L228" s="71"/>
      <c r="M228" s="234"/>
      <c r="N228" s="46"/>
      <c r="O228" s="46"/>
      <c r="P228" s="46"/>
      <c r="Q228" s="46"/>
      <c r="R228" s="46"/>
      <c r="S228" s="46"/>
      <c r="T228" s="94"/>
      <c r="AT228" s="23" t="s">
        <v>189</v>
      </c>
      <c r="AU228" s="23" t="s">
        <v>80</v>
      </c>
    </row>
    <row r="229" s="11" customFormat="1">
      <c r="B229" s="238"/>
      <c r="C229" s="239"/>
      <c r="D229" s="232" t="s">
        <v>201</v>
      </c>
      <c r="E229" s="240" t="s">
        <v>21</v>
      </c>
      <c r="F229" s="241" t="s">
        <v>464</v>
      </c>
      <c r="G229" s="239"/>
      <c r="H229" s="242">
        <v>44</v>
      </c>
      <c r="I229" s="243"/>
      <c r="J229" s="239"/>
      <c r="K229" s="239"/>
      <c r="L229" s="244"/>
      <c r="M229" s="245"/>
      <c r="N229" s="246"/>
      <c r="O229" s="246"/>
      <c r="P229" s="246"/>
      <c r="Q229" s="246"/>
      <c r="R229" s="246"/>
      <c r="S229" s="246"/>
      <c r="T229" s="247"/>
      <c r="AT229" s="248" t="s">
        <v>201</v>
      </c>
      <c r="AU229" s="248" t="s">
        <v>80</v>
      </c>
      <c r="AV229" s="11" t="s">
        <v>80</v>
      </c>
      <c r="AW229" s="11" t="s">
        <v>34</v>
      </c>
      <c r="AX229" s="11" t="s">
        <v>78</v>
      </c>
      <c r="AY229" s="248" t="s">
        <v>133</v>
      </c>
    </row>
    <row r="230" s="1" customFormat="1" ht="25.5" customHeight="1">
      <c r="B230" s="45"/>
      <c r="C230" s="220" t="s">
        <v>465</v>
      </c>
      <c r="D230" s="220" t="s">
        <v>134</v>
      </c>
      <c r="E230" s="221" t="s">
        <v>466</v>
      </c>
      <c r="F230" s="222" t="s">
        <v>467</v>
      </c>
      <c r="G230" s="223" t="s">
        <v>187</v>
      </c>
      <c r="H230" s="224">
        <v>4326</v>
      </c>
      <c r="I230" s="225"/>
      <c r="J230" s="226">
        <f>ROUND(I230*H230,2)</f>
        <v>0</v>
      </c>
      <c r="K230" s="222" t="s">
        <v>162</v>
      </c>
      <c r="L230" s="71"/>
      <c r="M230" s="227" t="s">
        <v>21</v>
      </c>
      <c r="N230" s="228" t="s">
        <v>42</v>
      </c>
      <c r="O230" s="46"/>
      <c r="P230" s="229">
        <f>O230*H230</f>
        <v>0</v>
      </c>
      <c r="Q230" s="229">
        <v>0</v>
      </c>
      <c r="R230" s="229">
        <f>Q230*H230</f>
        <v>0</v>
      </c>
      <c r="S230" s="229">
        <v>0</v>
      </c>
      <c r="T230" s="230">
        <f>S230*H230</f>
        <v>0</v>
      </c>
      <c r="AR230" s="23" t="s">
        <v>153</v>
      </c>
      <c r="AT230" s="23" t="s">
        <v>134</v>
      </c>
      <c r="AU230" s="23" t="s">
        <v>80</v>
      </c>
      <c r="AY230" s="23" t="s">
        <v>133</v>
      </c>
      <c r="BE230" s="231">
        <f>IF(N230="základní",J230,0)</f>
        <v>0</v>
      </c>
      <c r="BF230" s="231">
        <f>IF(N230="snížená",J230,0)</f>
        <v>0</v>
      </c>
      <c r="BG230" s="231">
        <f>IF(N230="zákl. přenesená",J230,0)</f>
        <v>0</v>
      </c>
      <c r="BH230" s="231">
        <f>IF(N230="sníž. přenesená",J230,0)</f>
        <v>0</v>
      </c>
      <c r="BI230" s="231">
        <f>IF(N230="nulová",J230,0)</f>
        <v>0</v>
      </c>
      <c r="BJ230" s="23" t="s">
        <v>78</v>
      </c>
      <c r="BK230" s="231">
        <f>ROUND(I230*H230,2)</f>
        <v>0</v>
      </c>
      <c r="BL230" s="23" t="s">
        <v>153</v>
      </c>
      <c r="BM230" s="23" t="s">
        <v>468</v>
      </c>
    </row>
    <row r="231" s="1" customFormat="1" ht="25.5" customHeight="1">
      <c r="B231" s="45"/>
      <c r="C231" s="220" t="s">
        <v>469</v>
      </c>
      <c r="D231" s="220" t="s">
        <v>134</v>
      </c>
      <c r="E231" s="221" t="s">
        <v>470</v>
      </c>
      <c r="F231" s="222" t="s">
        <v>471</v>
      </c>
      <c r="G231" s="223" t="s">
        <v>187</v>
      </c>
      <c r="H231" s="224">
        <v>4326</v>
      </c>
      <c r="I231" s="225"/>
      <c r="J231" s="226">
        <f>ROUND(I231*H231,2)</f>
        <v>0</v>
      </c>
      <c r="K231" s="222" t="s">
        <v>162</v>
      </c>
      <c r="L231" s="71"/>
      <c r="M231" s="227" t="s">
        <v>21</v>
      </c>
      <c r="N231" s="228" t="s">
        <v>42</v>
      </c>
      <c r="O231" s="46"/>
      <c r="P231" s="229">
        <f>O231*H231</f>
        <v>0</v>
      </c>
      <c r="Q231" s="229">
        <v>0</v>
      </c>
      <c r="R231" s="229">
        <f>Q231*H231</f>
        <v>0</v>
      </c>
      <c r="S231" s="229">
        <v>0</v>
      </c>
      <c r="T231" s="230">
        <f>S231*H231</f>
        <v>0</v>
      </c>
      <c r="AR231" s="23" t="s">
        <v>153</v>
      </c>
      <c r="AT231" s="23" t="s">
        <v>134</v>
      </c>
      <c r="AU231" s="23" t="s">
        <v>80</v>
      </c>
      <c r="AY231" s="23" t="s">
        <v>133</v>
      </c>
      <c r="BE231" s="231">
        <f>IF(N231="základní",J231,0)</f>
        <v>0</v>
      </c>
      <c r="BF231" s="231">
        <f>IF(N231="snížená",J231,0)</f>
        <v>0</v>
      </c>
      <c r="BG231" s="231">
        <f>IF(N231="zákl. přenesená",J231,0)</f>
        <v>0</v>
      </c>
      <c r="BH231" s="231">
        <f>IF(N231="sníž. přenesená",J231,0)</f>
        <v>0</v>
      </c>
      <c r="BI231" s="231">
        <f>IF(N231="nulová",J231,0)</f>
        <v>0</v>
      </c>
      <c r="BJ231" s="23" t="s">
        <v>78</v>
      </c>
      <c r="BK231" s="231">
        <f>ROUND(I231*H231,2)</f>
        <v>0</v>
      </c>
      <c r="BL231" s="23" t="s">
        <v>153</v>
      </c>
      <c r="BM231" s="23" t="s">
        <v>472</v>
      </c>
    </row>
    <row r="232" s="1" customFormat="1" ht="38.25" customHeight="1">
      <c r="B232" s="45"/>
      <c r="C232" s="220" t="s">
        <v>473</v>
      </c>
      <c r="D232" s="220" t="s">
        <v>134</v>
      </c>
      <c r="E232" s="221" t="s">
        <v>474</v>
      </c>
      <c r="F232" s="222" t="s">
        <v>475</v>
      </c>
      <c r="G232" s="223" t="s">
        <v>187</v>
      </c>
      <c r="H232" s="224">
        <v>4326</v>
      </c>
      <c r="I232" s="225"/>
      <c r="J232" s="226">
        <f>ROUND(I232*H232,2)</f>
        <v>0</v>
      </c>
      <c r="K232" s="222" t="s">
        <v>162</v>
      </c>
      <c r="L232" s="71"/>
      <c r="M232" s="227" t="s">
        <v>21</v>
      </c>
      <c r="N232" s="228" t="s">
        <v>42</v>
      </c>
      <c r="O232" s="46"/>
      <c r="P232" s="229">
        <f>O232*H232</f>
        <v>0</v>
      </c>
      <c r="Q232" s="229">
        <v>0</v>
      </c>
      <c r="R232" s="229">
        <f>Q232*H232</f>
        <v>0</v>
      </c>
      <c r="S232" s="229">
        <v>0</v>
      </c>
      <c r="T232" s="230">
        <f>S232*H232</f>
        <v>0</v>
      </c>
      <c r="AR232" s="23" t="s">
        <v>153</v>
      </c>
      <c r="AT232" s="23" t="s">
        <v>134</v>
      </c>
      <c r="AU232" s="23" t="s">
        <v>80</v>
      </c>
      <c r="AY232" s="23" t="s">
        <v>133</v>
      </c>
      <c r="BE232" s="231">
        <f>IF(N232="základní",J232,0)</f>
        <v>0</v>
      </c>
      <c r="BF232" s="231">
        <f>IF(N232="snížená",J232,0)</f>
        <v>0</v>
      </c>
      <c r="BG232" s="231">
        <f>IF(N232="zákl. přenesená",J232,0)</f>
        <v>0</v>
      </c>
      <c r="BH232" s="231">
        <f>IF(N232="sníž. přenesená",J232,0)</f>
        <v>0</v>
      </c>
      <c r="BI232" s="231">
        <f>IF(N232="nulová",J232,0)</f>
        <v>0</v>
      </c>
      <c r="BJ232" s="23" t="s">
        <v>78</v>
      </c>
      <c r="BK232" s="231">
        <f>ROUND(I232*H232,2)</f>
        <v>0</v>
      </c>
      <c r="BL232" s="23" t="s">
        <v>153</v>
      </c>
      <c r="BM232" s="23" t="s">
        <v>476</v>
      </c>
    </row>
    <row r="233" s="1" customFormat="1">
      <c r="B233" s="45"/>
      <c r="C233" s="73"/>
      <c r="D233" s="232" t="s">
        <v>189</v>
      </c>
      <c r="E233" s="73"/>
      <c r="F233" s="233" t="s">
        <v>477</v>
      </c>
      <c r="G233" s="73"/>
      <c r="H233" s="73"/>
      <c r="I233" s="190"/>
      <c r="J233" s="73"/>
      <c r="K233" s="73"/>
      <c r="L233" s="71"/>
      <c r="M233" s="234"/>
      <c r="N233" s="46"/>
      <c r="O233" s="46"/>
      <c r="P233" s="46"/>
      <c r="Q233" s="46"/>
      <c r="R233" s="46"/>
      <c r="S233" s="46"/>
      <c r="T233" s="94"/>
      <c r="AT233" s="23" t="s">
        <v>189</v>
      </c>
      <c r="AU233" s="23" t="s">
        <v>80</v>
      </c>
    </row>
    <row r="234" s="1" customFormat="1" ht="25.5" customHeight="1">
      <c r="B234" s="45"/>
      <c r="C234" s="220" t="s">
        <v>478</v>
      </c>
      <c r="D234" s="220" t="s">
        <v>134</v>
      </c>
      <c r="E234" s="221" t="s">
        <v>479</v>
      </c>
      <c r="F234" s="222" t="s">
        <v>480</v>
      </c>
      <c r="G234" s="223" t="s">
        <v>187</v>
      </c>
      <c r="H234" s="224">
        <v>4326</v>
      </c>
      <c r="I234" s="225"/>
      <c r="J234" s="226">
        <f>ROUND(I234*H234,2)</f>
        <v>0</v>
      </c>
      <c r="K234" s="222" t="s">
        <v>162</v>
      </c>
      <c r="L234" s="71"/>
      <c r="M234" s="227" t="s">
        <v>21</v>
      </c>
      <c r="N234" s="228" t="s">
        <v>42</v>
      </c>
      <c r="O234" s="46"/>
      <c r="P234" s="229">
        <f>O234*H234</f>
        <v>0</v>
      </c>
      <c r="Q234" s="229">
        <v>0</v>
      </c>
      <c r="R234" s="229">
        <f>Q234*H234</f>
        <v>0</v>
      </c>
      <c r="S234" s="229">
        <v>0</v>
      </c>
      <c r="T234" s="230">
        <f>S234*H234</f>
        <v>0</v>
      </c>
      <c r="AR234" s="23" t="s">
        <v>153</v>
      </c>
      <c r="AT234" s="23" t="s">
        <v>134</v>
      </c>
      <c r="AU234" s="23" t="s">
        <v>80</v>
      </c>
      <c r="AY234" s="23" t="s">
        <v>133</v>
      </c>
      <c r="BE234" s="231">
        <f>IF(N234="základní",J234,0)</f>
        <v>0</v>
      </c>
      <c r="BF234" s="231">
        <f>IF(N234="snížená",J234,0)</f>
        <v>0</v>
      </c>
      <c r="BG234" s="231">
        <f>IF(N234="zákl. přenesená",J234,0)</f>
        <v>0</v>
      </c>
      <c r="BH234" s="231">
        <f>IF(N234="sníž. přenesená",J234,0)</f>
        <v>0</v>
      </c>
      <c r="BI234" s="231">
        <f>IF(N234="nulová",J234,0)</f>
        <v>0</v>
      </c>
      <c r="BJ234" s="23" t="s">
        <v>78</v>
      </c>
      <c r="BK234" s="231">
        <f>ROUND(I234*H234,2)</f>
        <v>0</v>
      </c>
      <c r="BL234" s="23" t="s">
        <v>153</v>
      </c>
      <c r="BM234" s="23" t="s">
        <v>481</v>
      </c>
    </row>
    <row r="235" s="1" customFormat="1">
      <c r="B235" s="45"/>
      <c r="C235" s="73"/>
      <c r="D235" s="232" t="s">
        <v>189</v>
      </c>
      <c r="E235" s="73"/>
      <c r="F235" s="233" t="s">
        <v>216</v>
      </c>
      <c r="G235" s="73"/>
      <c r="H235" s="73"/>
      <c r="I235" s="190"/>
      <c r="J235" s="73"/>
      <c r="K235" s="73"/>
      <c r="L235" s="71"/>
      <c r="M235" s="234"/>
      <c r="N235" s="46"/>
      <c r="O235" s="46"/>
      <c r="P235" s="46"/>
      <c r="Q235" s="46"/>
      <c r="R235" s="46"/>
      <c r="S235" s="46"/>
      <c r="T235" s="94"/>
      <c r="AT235" s="23" t="s">
        <v>189</v>
      </c>
      <c r="AU235" s="23" t="s">
        <v>80</v>
      </c>
    </row>
    <row r="236" s="10" customFormat="1" ht="29.88" customHeight="1">
      <c r="B236" s="204"/>
      <c r="C236" s="205"/>
      <c r="D236" s="206" t="s">
        <v>70</v>
      </c>
      <c r="E236" s="218" t="s">
        <v>174</v>
      </c>
      <c r="F236" s="218" t="s">
        <v>482</v>
      </c>
      <c r="G236" s="205"/>
      <c r="H236" s="205"/>
      <c r="I236" s="208"/>
      <c r="J236" s="219">
        <f>BK236</f>
        <v>0</v>
      </c>
      <c r="K236" s="205"/>
      <c r="L236" s="210"/>
      <c r="M236" s="211"/>
      <c r="N236" s="212"/>
      <c r="O236" s="212"/>
      <c r="P236" s="213">
        <f>SUM(P237:P262)</f>
        <v>0</v>
      </c>
      <c r="Q236" s="212"/>
      <c r="R236" s="213">
        <f>SUM(R237:R262)</f>
        <v>19.075990000000001</v>
      </c>
      <c r="S236" s="212"/>
      <c r="T236" s="214">
        <f>SUM(T237:T262)</f>
        <v>1.5</v>
      </c>
      <c r="AR236" s="215" t="s">
        <v>78</v>
      </c>
      <c r="AT236" s="216" t="s">
        <v>70</v>
      </c>
      <c r="AU236" s="216" t="s">
        <v>78</v>
      </c>
      <c r="AY236" s="215" t="s">
        <v>133</v>
      </c>
      <c r="BK236" s="217">
        <f>SUM(BK237:BK262)</f>
        <v>0</v>
      </c>
    </row>
    <row r="237" s="1" customFormat="1" ht="25.5" customHeight="1">
      <c r="B237" s="45"/>
      <c r="C237" s="220" t="s">
        <v>483</v>
      </c>
      <c r="D237" s="220" t="s">
        <v>134</v>
      </c>
      <c r="E237" s="221" t="s">
        <v>484</v>
      </c>
      <c r="F237" s="222" t="s">
        <v>485</v>
      </c>
      <c r="G237" s="223" t="s">
        <v>137</v>
      </c>
      <c r="H237" s="224">
        <v>11</v>
      </c>
      <c r="I237" s="225"/>
      <c r="J237" s="226">
        <f>ROUND(I237*H237,2)</f>
        <v>0</v>
      </c>
      <c r="K237" s="222" t="s">
        <v>21</v>
      </c>
      <c r="L237" s="71"/>
      <c r="M237" s="227" t="s">
        <v>21</v>
      </c>
      <c r="N237" s="228" t="s">
        <v>42</v>
      </c>
      <c r="O237" s="46"/>
      <c r="P237" s="229">
        <f>O237*H237</f>
        <v>0</v>
      </c>
      <c r="Q237" s="229">
        <v>0.0027299999999999998</v>
      </c>
      <c r="R237" s="229">
        <f>Q237*H237</f>
        <v>0.030029999999999998</v>
      </c>
      <c r="S237" s="229">
        <v>0</v>
      </c>
      <c r="T237" s="230">
        <f>S237*H237</f>
        <v>0</v>
      </c>
      <c r="AR237" s="23" t="s">
        <v>153</v>
      </c>
      <c r="AT237" s="23" t="s">
        <v>134</v>
      </c>
      <c r="AU237" s="23" t="s">
        <v>80</v>
      </c>
      <c r="AY237" s="23" t="s">
        <v>133</v>
      </c>
      <c r="BE237" s="231">
        <f>IF(N237="základní",J237,0)</f>
        <v>0</v>
      </c>
      <c r="BF237" s="231">
        <f>IF(N237="snížená",J237,0)</f>
        <v>0</v>
      </c>
      <c r="BG237" s="231">
        <f>IF(N237="zákl. přenesená",J237,0)</f>
        <v>0</v>
      </c>
      <c r="BH237" s="231">
        <f>IF(N237="sníž. přenesená",J237,0)</f>
        <v>0</v>
      </c>
      <c r="BI237" s="231">
        <f>IF(N237="nulová",J237,0)</f>
        <v>0</v>
      </c>
      <c r="BJ237" s="23" t="s">
        <v>78</v>
      </c>
      <c r="BK237" s="231">
        <f>ROUND(I237*H237,2)</f>
        <v>0</v>
      </c>
      <c r="BL237" s="23" t="s">
        <v>153</v>
      </c>
      <c r="BM237" s="23" t="s">
        <v>486</v>
      </c>
    </row>
    <row r="238" s="1" customFormat="1" ht="25.5" customHeight="1">
      <c r="B238" s="45"/>
      <c r="C238" s="273" t="s">
        <v>487</v>
      </c>
      <c r="D238" s="273" t="s">
        <v>293</v>
      </c>
      <c r="E238" s="274" t="s">
        <v>488</v>
      </c>
      <c r="F238" s="275" t="s">
        <v>489</v>
      </c>
      <c r="G238" s="276" t="s">
        <v>137</v>
      </c>
      <c r="H238" s="277">
        <v>11</v>
      </c>
      <c r="I238" s="278"/>
      <c r="J238" s="279">
        <f>ROUND(I238*H238,2)</f>
        <v>0</v>
      </c>
      <c r="K238" s="275" t="s">
        <v>21</v>
      </c>
      <c r="L238" s="280"/>
      <c r="M238" s="281" t="s">
        <v>21</v>
      </c>
      <c r="N238" s="282" t="s">
        <v>42</v>
      </c>
      <c r="O238" s="46"/>
      <c r="P238" s="229">
        <f>O238*H238</f>
        <v>0</v>
      </c>
      <c r="Q238" s="229">
        <v>0</v>
      </c>
      <c r="R238" s="229">
        <f>Q238*H238</f>
        <v>0</v>
      </c>
      <c r="S238" s="229">
        <v>0</v>
      </c>
      <c r="T238" s="230">
        <f>S238*H238</f>
        <v>0</v>
      </c>
      <c r="AR238" s="23" t="s">
        <v>174</v>
      </c>
      <c r="AT238" s="23" t="s">
        <v>293</v>
      </c>
      <c r="AU238" s="23" t="s">
        <v>80</v>
      </c>
      <c r="AY238" s="23" t="s">
        <v>133</v>
      </c>
      <c r="BE238" s="231">
        <f>IF(N238="základní",J238,0)</f>
        <v>0</v>
      </c>
      <c r="BF238" s="231">
        <f>IF(N238="snížená",J238,0)</f>
        <v>0</v>
      </c>
      <c r="BG238" s="231">
        <f>IF(N238="zákl. přenesená",J238,0)</f>
        <v>0</v>
      </c>
      <c r="BH238" s="231">
        <f>IF(N238="sníž. přenesená",J238,0)</f>
        <v>0</v>
      </c>
      <c r="BI238" s="231">
        <f>IF(N238="nulová",J238,0)</f>
        <v>0</v>
      </c>
      <c r="BJ238" s="23" t="s">
        <v>78</v>
      </c>
      <c r="BK238" s="231">
        <f>ROUND(I238*H238,2)</f>
        <v>0</v>
      </c>
      <c r="BL238" s="23" t="s">
        <v>153</v>
      </c>
      <c r="BM238" s="23" t="s">
        <v>490</v>
      </c>
    </row>
    <row r="239" s="1" customFormat="1" ht="25.5" customHeight="1">
      <c r="B239" s="45"/>
      <c r="C239" s="220" t="s">
        <v>491</v>
      </c>
      <c r="D239" s="220" t="s">
        <v>134</v>
      </c>
      <c r="E239" s="221" t="s">
        <v>492</v>
      </c>
      <c r="F239" s="222" t="s">
        <v>493</v>
      </c>
      <c r="G239" s="223" t="s">
        <v>236</v>
      </c>
      <c r="H239" s="224">
        <v>60</v>
      </c>
      <c r="I239" s="225"/>
      <c r="J239" s="226">
        <f>ROUND(I239*H239,2)</f>
        <v>0</v>
      </c>
      <c r="K239" s="222" t="s">
        <v>162</v>
      </c>
      <c r="L239" s="71"/>
      <c r="M239" s="227" t="s">
        <v>21</v>
      </c>
      <c r="N239" s="228" t="s">
        <v>42</v>
      </c>
      <c r="O239" s="46"/>
      <c r="P239" s="229">
        <f>O239*H239</f>
        <v>0</v>
      </c>
      <c r="Q239" s="229">
        <v>0.0027399999999999998</v>
      </c>
      <c r="R239" s="229">
        <f>Q239*H239</f>
        <v>0.16439999999999999</v>
      </c>
      <c r="S239" s="229">
        <v>0</v>
      </c>
      <c r="T239" s="230">
        <f>S239*H239</f>
        <v>0</v>
      </c>
      <c r="AR239" s="23" t="s">
        <v>153</v>
      </c>
      <c r="AT239" s="23" t="s">
        <v>134</v>
      </c>
      <c r="AU239" s="23" t="s">
        <v>80</v>
      </c>
      <c r="AY239" s="23" t="s">
        <v>133</v>
      </c>
      <c r="BE239" s="231">
        <f>IF(N239="základní",J239,0)</f>
        <v>0</v>
      </c>
      <c r="BF239" s="231">
        <f>IF(N239="snížená",J239,0)</f>
        <v>0</v>
      </c>
      <c r="BG239" s="231">
        <f>IF(N239="zákl. přenesená",J239,0)</f>
        <v>0</v>
      </c>
      <c r="BH239" s="231">
        <f>IF(N239="sníž. přenesená",J239,0)</f>
        <v>0</v>
      </c>
      <c r="BI239" s="231">
        <f>IF(N239="nulová",J239,0)</f>
        <v>0</v>
      </c>
      <c r="BJ239" s="23" t="s">
        <v>78</v>
      </c>
      <c r="BK239" s="231">
        <f>ROUND(I239*H239,2)</f>
        <v>0</v>
      </c>
      <c r="BL239" s="23" t="s">
        <v>153</v>
      </c>
      <c r="BM239" s="23" t="s">
        <v>494</v>
      </c>
    </row>
    <row r="240" s="1" customFormat="1">
      <c r="B240" s="45"/>
      <c r="C240" s="73"/>
      <c r="D240" s="232" t="s">
        <v>189</v>
      </c>
      <c r="E240" s="73"/>
      <c r="F240" s="233" t="s">
        <v>495</v>
      </c>
      <c r="G240" s="73"/>
      <c r="H240" s="73"/>
      <c r="I240" s="190"/>
      <c r="J240" s="73"/>
      <c r="K240" s="73"/>
      <c r="L240" s="71"/>
      <c r="M240" s="234"/>
      <c r="N240" s="46"/>
      <c r="O240" s="46"/>
      <c r="P240" s="46"/>
      <c r="Q240" s="46"/>
      <c r="R240" s="46"/>
      <c r="S240" s="46"/>
      <c r="T240" s="94"/>
      <c r="AT240" s="23" t="s">
        <v>189</v>
      </c>
      <c r="AU240" s="23" t="s">
        <v>80</v>
      </c>
    </row>
    <row r="241" s="1" customFormat="1">
      <c r="B241" s="45"/>
      <c r="C241" s="73"/>
      <c r="D241" s="232" t="s">
        <v>141</v>
      </c>
      <c r="E241" s="73"/>
      <c r="F241" s="233" t="s">
        <v>496</v>
      </c>
      <c r="G241" s="73"/>
      <c r="H241" s="73"/>
      <c r="I241" s="190"/>
      <c r="J241" s="73"/>
      <c r="K241" s="73"/>
      <c r="L241" s="71"/>
      <c r="M241" s="234"/>
      <c r="N241" s="46"/>
      <c r="O241" s="46"/>
      <c r="P241" s="46"/>
      <c r="Q241" s="46"/>
      <c r="R241" s="46"/>
      <c r="S241" s="46"/>
      <c r="T241" s="94"/>
      <c r="AT241" s="23" t="s">
        <v>141</v>
      </c>
      <c r="AU241" s="23" t="s">
        <v>80</v>
      </c>
    </row>
    <row r="242" s="1" customFormat="1" ht="25.5" customHeight="1">
      <c r="B242" s="45"/>
      <c r="C242" s="220" t="s">
        <v>497</v>
      </c>
      <c r="D242" s="220" t="s">
        <v>134</v>
      </c>
      <c r="E242" s="221" t="s">
        <v>498</v>
      </c>
      <c r="F242" s="222" t="s">
        <v>499</v>
      </c>
      <c r="G242" s="223" t="s">
        <v>137</v>
      </c>
      <c r="H242" s="224">
        <v>46</v>
      </c>
      <c r="I242" s="225"/>
      <c r="J242" s="226">
        <f>ROUND(I242*H242,2)</f>
        <v>0</v>
      </c>
      <c r="K242" s="222" t="s">
        <v>162</v>
      </c>
      <c r="L242" s="71"/>
      <c r="M242" s="227" t="s">
        <v>21</v>
      </c>
      <c r="N242" s="228" t="s">
        <v>42</v>
      </c>
      <c r="O242" s="46"/>
      <c r="P242" s="229">
        <f>O242*H242</f>
        <v>0</v>
      </c>
      <c r="Q242" s="229">
        <v>0</v>
      </c>
      <c r="R242" s="229">
        <f>Q242*H242</f>
        <v>0</v>
      </c>
      <c r="S242" s="229">
        <v>0</v>
      </c>
      <c r="T242" s="230">
        <f>S242*H242</f>
        <v>0</v>
      </c>
      <c r="AR242" s="23" t="s">
        <v>153</v>
      </c>
      <c r="AT242" s="23" t="s">
        <v>134</v>
      </c>
      <c r="AU242" s="23" t="s">
        <v>80</v>
      </c>
      <c r="AY242" s="23" t="s">
        <v>133</v>
      </c>
      <c r="BE242" s="231">
        <f>IF(N242="základní",J242,0)</f>
        <v>0</v>
      </c>
      <c r="BF242" s="231">
        <f>IF(N242="snížená",J242,0)</f>
        <v>0</v>
      </c>
      <c r="BG242" s="231">
        <f>IF(N242="zákl. přenesená",J242,0)</f>
        <v>0</v>
      </c>
      <c r="BH242" s="231">
        <f>IF(N242="sníž. přenesená",J242,0)</f>
        <v>0</v>
      </c>
      <c r="BI242" s="231">
        <f>IF(N242="nulová",J242,0)</f>
        <v>0</v>
      </c>
      <c r="BJ242" s="23" t="s">
        <v>78</v>
      </c>
      <c r="BK242" s="231">
        <f>ROUND(I242*H242,2)</f>
        <v>0</v>
      </c>
      <c r="BL242" s="23" t="s">
        <v>153</v>
      </c>
      <c r="BM242" s="23" t="s">
        <v>500</v>
      </c>
    </row>
    <row r="243" s="1" customFormat="1">
      <c r="B243" s="45"/>
      <c r="C243" s="73"/>
      <c r="D243" s="232" t="s">
        <v>189</v>
      </c>
      <c r="E243" s="73"/>
      <c r="F243" s="233" t="s">
        <v>501</v>
      </c>
      <c r="G243" s="73"/>
      <c r="H243" s="73"/>
      <c r="I243" s="190"/>
      <c r="J243" s="73"/>
      <c r="K243" s="73"/>
      <c r="L243" s="71"/>
      <c r="M243" s="234"/>
      <c r="N243" s="46"/>
      <c r="O243" s="46"/>
      <c r="P243" s="46"/>
      <c r="Q243" s="46"/>
      <c r="R243" s="46"/>
      <c r="S243" s="46"/>
      <c r="T243" s="94"/>
      <c r="AT243" s="23" t="s">
        <v>189</v>
      </c>
      <c r="AU243" s="23" t="s">
        <v>80</v>
      </c>
    </row>
    <row r="244" s="11" customFormat="1">
      <c r="B244" s="238"/>
      <c r="C244" s="239"/>
      <c r="D244" s="232" t="s">
        <v>201</v>
      </c>
      <c r="E244" s="240" t="s">
        <v>21</v>
      </c>
      <c r="F244" s="241" t="s">
        <v>502</v>
      </c>
      <c r="G244" s="239"/>
      <c r="H244" s="242">
        <v>46</v>
      </c>
      <c r="I244" s="243"/>
      <c r="J244" s="239"/>
      <c r="K244" s="239"/>
      <c r="L244" s="244"/>
      <c r="M244" s="245"/>
      <c r="N244" s="246"/>
      <c r="O244" s="246"/>
      <c r="P244" s="246"/>
      <c r="Q244" s="246"/>
      <c r="R244" s="246"/>
      <c r="S244" s="246"/>
      <c r="T244" s="247"/>
      <c r="AT244" s="248" t="s">
        <v>201</v>
      </c>
      <c r="AU244" s="248" t="s">
        <v>80</v>
      </c>
      <c r="AV244" s="11" t="s">
        <v>80</v>
      </c>
      <c r="AW244" s="11" t="s">
        <v>34</v>
      </c>
      <c r="AX244" s="11" t="s">
        <v>78</v>
      </c>
      <c r="AY244" s="248" t="s">
        <v>133</v>
      </c>
    </row>
    <row r="245" s="1" customFormat="1" ht="16.5" customHeight="1">
      <c r="B245" s="45"/>
      <c r="C245" s="273" t="s">
        <v>503</v>
      </c>
      <c r="D245" s="273" t="s">
        <v>293</v>
      </c>
      <c r="E245" s="274" t="s">
        <v>504</v>
      </c>
      <c r="F245" s="275" t="s">
        <v>505</v>
      </c>
      <c r="G245" s="276" t="s">
        <v>137</v>
      </c>
      <c r="H245" s="277">
        <v>46</v>
      </c>
      <c r="I245" s="278"/>
      <c r="J245" s="279">
        <f>ROUND(I245*H245,2)</f>
        <v>0</v>
      </c>
      <c r="K245" s="275" t="s">
        <v>162</v>
      </c>
      <c r="L245" s="280"/>
      <c r="M245" s="281" t="s">
        <v>21</v>
      </c>
      <c r="N245" s="282" t="s">
        <v>42</v>
      </c>
      <c r="O245" s="46"/>
      <c r="P245" s="229">
        <f>O245*H245</f>
        <v>0</v>
      </c>
      <c r="Q245" s="229">
        <v>0.00064000000000000005</v>
      </c>
      <c r="R245" s="229">
        <f>Q245*H245</f>
        <v>0.029440000000000001</v>
      </c>
      <c r="S245" s="229">
        <v>0</v>
      </c>
      <c r="T245" s="230">
        <f>S245*H245</f>
        <v>0</v>
      </c>
      <c r="AR245" s="23" t="s">
        <v>174</v>
      </c>
      <c r="AT245" s="23" t="s">
        <v>293</v>
      </c>
      <c r="AU245" s="23" t="s">
        <v>80</v>
      </c>
      <c r="AY245" s="23" t="s">
        <v>133</v>
      </c>
      <c r="BE245" s="231">
        <f>IF(N245="základní",J245,0)</f>
        <v>0</v>
      </c>
      <c r="BF245" s="231">
        <f>IF(N245="snížená",J245,0)</f>
        <v>0</v>
      </c>
      <c r="BG245" s="231">
        <f>IF(N245="zákl. přenesená",J245,0)</f>
        <v>0</v>
      </c>
      <c r="BH245" s="231">
        <f>IF(N245="sníž. přenesená",J245,0)</f>
        <v>0</v>
      </c>
      <c r="BI245" s="231">
        <f>IF(N245="nulová",J245,0)</f>
        <v>0</v>
      </c>
      <c r="BJ245" s="23" t="s">
        <v>78</v>
      </c>
      <c r="BK245" s="231">
        <f>ROUND(I245*H245,2)</f>
        <v>0</v>
      </c>
      <c r="BL245" s="23" t="s">
        <v>153</v>
      </c>
      <c r="BM245" s="23" t="s">
        <v>506</v>
      </c>
    </row>
    <row r="246" s="1" customFormat="1">
      <c r="B246" s="45"/>
      <c r="C246" s="73"/>
      <c r="D246" s="232" t="s">
        <v>141</v>
      </c>
      <c r="E246" s="73"/>
      <c r="F246" s="233" t="s">
        <v>507</v>
      </c>
      <c r="G246" s="73"/>
      <c r="H246" s="73"/>
      <c r="I246" s="190"/>
      <c r="J246" s="73"/>
      <c r="K246" s="73"/>
      <c r="L246" s="71"/>
      <c r="M246" s="234"/>
      <c r="N246" s="46"/>
      <c r="O246" s="46"/>
      <c r="P246" s="46"/>
      <c r="Q246" s="46"/>
      <c r="R246" s="46"/>
      <c r="S246" s="46"/>
      <c r="T246" s="94"/>
      <c r="AT246" s="23" t="s">
        <v>141</v>
      </c>
      <c r="AU246" s="23" t="s">
        <v>80</v>
      </c>
    </row>
    <row r="247" s="1" customFormat="1" ht="25.5" customHeight="1">
      <c r="B247" s="45"/>
      <c r="C247" s="220" t="s">
        <v>508</v>
      </c>
      <c r="D247" s="220" t="s">
        <v>134</v>
      </c>
      <c r="E247" s="221" t="s">
        <v>509</v>
      </c>
      <c r="F247" s="222" t="s">
        <v>510</v>
      </c>
      <c r="G247" s="223" t="s">
        <v>137</v>
      </c>
      <c r="H247" s="224">
        <v>7</v>
      </c>
      <c r="I247" s="225"/>
      <c r="J247" s="226">
        <f>ROUND(I247*H247,2)</f>
        <v>0</v>
      </c>
      <c r="K247" s="222" t="s">
        <v>162</v>
      </c>
      <c r="L247" s="71"/>
      <c r="M247" s="227" t="s">
        <v>21</v>
      </c>
      <c r="N247" s="228" t="s">
        <v>42</v>
      </c>
      <c r="O247" s="46"/>
      <c r="P247" s="229">
        <f>O247*H247</f>
        <v>0</v>
      </c>
      <c r="Q247" s="229">
        <v>1.0000000000000001E-05</v>
      </c>
      <c r="R247" s="229">
        <f>Q247*H247</f>
        <v>7.0000000000000007E-05</v>
      </c>
      <c r="S247" s="229">
        <v>0</v>
      </c>
      <c r="T247" s="230">
        <f>S247*H247</f>
        <v>0</v>
      </c>
      <c r="AR247" s="23" t="s">
        <v>153</v>
      </c>
      <c r="AT247" s="23" t="s">
        <v>134</v>
      </c>
      <c r="AU247" s="23" t="s">
        <v>80</v>
      </c>
      <c r="AY247" s="23" t="s">
        <v>133</v>
      </c>
      <c r="BE247" s="231">
        <f>IF(N247="základní",J247,0)</f>
        <v>0</v>
      </c>
      <c r="BF247" s="231">
        <f>IF(N247="snížená",J247,0)</f>
        <v>0</v>
      </c>
      <c r="BG247" s="231">
        <f>IF(N247="zákl. přenesená",J247,0)</f>
        <v>0</v>
      </c>
      <c r="BH247" s="231">
        <f>IF(N247="sníž. přenesená",J247,0)</f>
        <v>0</v>
      </c>
      <c r="BI247" s="231">
        <f>IF(N247="nulová",J247,0)</f>
        <v>0</v>
      </c>
      <c r="BJ247" s="23" t="s">
        <v>78</v>
      </c>
      <c r="BK247" s="231">
        <f>ROUND(I247*H247,2)</f>
        <v>0</v>
      </c>
      <c r="BL247" s="23" t="s">
        <v>153</v>
      </c>
      <c r="BM247" s="23" t="s">
        <v>511</v>
      </c>
    </row>
    <row r="248" s="1" customFormat="1">
      <c r="B248" s="45"/>
      <c r="C248" s="73"/>
      <c r="D248" s="232" t="s">
        <v>189</v>
      </c>
      <c r="E248" s="73"/>
      <c r="F248" s="233" t="s">
        <v>501</v>
      </c>
      <c r="G248" s="73"/>
      <c r="H248" s="73"/>
      <c r="I248" s="190"/>
      <c r="J248" s="73"/>
      <c r="K248" s="73"/>
      <c r="L248" s="71"/>
      <c r="M248" s="234"/>
      <c r="N248" s="46"/>
      <c r="O248" s="46"/>
      <c r="P248" s="46"/>
      <c r="Q248" s="46"/>
      <c r="R248" s="46"/>
      <c r="S248" s="46"/>
      <c r="T248" s="94"/>
      <c r="AT248" s="23" t="s">
        <v>189</v>
      </c>
      <c r="AU248" s="23" t="s">
        <v>80</v>
      </c>
    </row>
    <row r="249" s="1" customFormat="1" ht="16.5" customHeight="1">
      <c r="B249" s="45"/>
      <c r="C249" s="273" t="s">
        <v>512</v>
      </c>
      <c r="D249" s="273" t="s">
        <v>293</v>
      </c>
      <c r="E249" s="274" t="s">
        <v>513</v>
      </c>
      <c r="F249" s="275" t="s">
        <v>514</v>
      </c>
      <c r="G249" s="276" t="s">
        <v>137</v>
      </c>
      <c r="H249" s="277">
        <v>7</v>
      </c>
      <c r="I249" s="278"/>
      <c r="J249" s="279">
        <f>ROUND(I249*H249,2)</f>
        <v>0</v>
      </c>
      <c r="K249" s="275" t="s">
        <v>162</v>
      </c>
      <c r="L249" s="280"/>
      <c r="M249" s="281" t="s">
        <v>21</v>
      </c>
      <c r="N249" s="282" t="s">
        <v>42</v>
      </c>
      <c r="O249" s="46"/>
      <c r="P249" s="229">
        <f>O249*H249</f>
        <v>0</v>
      </c>
      <c r="Q249" s="229">
        <v>0.00123</v>
      </c>
      <c r="R249" s="229">
        <f>Q249*H249</f>
        <v>0.0086099999999999996</v>
      </c>
      <c r="S249" s="229">
        <v>0</v>
      </c>
      <c r="T249" s="230">
        <f>S249*H249</f>
        <v>0</v>
      </c>
      <c r="AR249" s="23" t="s">
        <v>174</v>
      </c>
      <c r="AT249" s="23" t="s">
        <v>293</v>
      </c>
      <c r="AU249" s="23" t="s">
        <v>80</v>
      </c>
      <c r="AY249" s="23" t="s">
        <v>133</v>
      </c>
      <c r="BE249" s="231">
        <f>IF(N249="základní",J249,0)</f>
        <v>0</v>
      </c>
      <c r="BF249" s="231">
        <f>IF(N249="snížená",J249,0)</f>
        <v>0</v>
      </c>
      <c r="BG249" s="231">
        <f>IF(N249="zákl. přenesená",J249,0)</f>
        <v>0</v>
      </c>
      <c r="BH249" s="231">
        <f>IF(N249="sníž. přenesená",J249,0)</f>
        <v>0</v>
      </c>
      <c r="BI249" s="231">
        <f>IF(N249="nulová",J249,0)</f>
        <v>0</v>
      </c>
      <c r="BJ249" s="23" t="s">
        <v>78</v>
      </c>
      <c r="BK249" s="231">
        <f>ROUND(I249*H249,2)</f>
        <v>0</v>
      </c>
      <c r="BL249" s="23" t="s">
        <v>153</v>
      </c>
      <c r="BM249" s="23" t="s">
        <v>515</v>
      </c>
    </row>
    <row r="250" s="1" customFormat="1">
      <c r="B250" s="45"/>
      <c r="C250" s="73"/>
      <c r="D250" s="232" t="s">
        <v>141</v>
      </c>
      <c r="E250" s="73"/>
      <c r="F250" s="233" t="s">
        <v>516</v>
      </c>
      <c r="G250" s="73"/>
      <c r="H250" s="73"/>
      <c r="I250" s="190"/>
      <c r="J250" s="73"/>
      <c r="K250" s="73"/>
      <c r="L250" s="71"/>
      <c r="M250" s="234"/>
      <c r="N250" s="46"/>
      <c r="O250" s="46"/>
      <c r="P250" s="46"/>
      <c r="Q250" s="46"/>
      <c r="R250" s="46"/>
      <c r="S250" s="46"/>
      <c r="T250" s="94"/>
      <c r="AT250" s="23" t="s">
        <v>141</v>
      </c>
      <c r="AU250" s="23" t="s">
        <v>80</v>
      </c>
    </row>
    <row r="251" s="1" customFormat="1" ht="16.5" customHeight="1">
      <c r="B251" s="45"/>
      <c r="C251" s="220" t="s">
        <v>517</v>
      </c>
      <c r="D251" s="220" t="s">
        <v>134</v>
      </c>
      <c r="E251" s="221" t="s">
        <v>518</v>
      </c>
      <c r="F251" s="222" t="s">
        <v>519</v>
      </c>
      <c r="G251" s="223" t="s">
        <v>137</v>
      </c>
      <c r="H251" s="224">
        <v>23</v>
      </c>
      <c r="I251" s="225"/>
      <c r="J251" s="226">
        <f>ROUND(I251*H251,2)</f>
        <v>0</v>
      </c>
      <c r="K251" s="222" t="s">
        <v>162</v>
      </c>
      <c r="L251" s="71"/>
      <c r="M251" s="227" t="s">
        <v>21</v>
      </c>
      <c r="N251" s="228" t="s">
        <v>42</v>
      </c>
      <c r="O251" s="46"/>
      <c r="P251" s="229">
        <f>O251*H251</f>
        <v>0</v>
      </c>
      <c r="Q251" s="229">
        <v>0.34089999999999998</v>
      </c>
      <c r="R251" s="229">
        <f>Q251*H251</f>
        <v>7.8407</v>
      </c>
      <c r="S251" s="229">
        <v>0</v>
      </c>
      <c r="T251" s="230">
        <f>S251*H251</f>
        <v>0</v>
      </c>
      <c r="AR251" s="23" t="s">
        <v>153</v>
      </c>
      <c r="AT251" s="23" t="s">
        <v>134</v>
      </c>
      <c r="AU251" s="23" t="s">
        <v>80</v>
      </c>
      <c r="AY251" s="23" t="s">
        <v>133</v>
      </c>
      <c r="BE251" s="231">
        <f>IF(N251="základní",J251,0)</f>
        <v>0</v>
      </c>
      <c r="BF251" s="231">
        <f>IF(N251="snížená",J251,0)</f>
        <v>0</v>
      </c>
      <c r="BG251" s="231">
        <f>IF(N251="zákl. přenesená",J251,0)</f>
        <v>0</v>
      </c>
      <c r="BH251" s="231">
        <f>IF(N251="sníž. přenesená",J251,0)</f>
        <v>0</v>
      </c>
      <c r="BI251" s="231">
        <f>IF(N251="nulová",J251,0)</f>
        <v>0</v>
      </c>
      <c r="BJ251" s="23" t="s">
        <v>78</v>
      </c>
      <c r="BK251" s="231">
        <f>ROUND(I251*H251,2)</f>
        <v>0</v>
      </c>
      <c r="BL251" s="23" t="s">
        <v>153</v>
      </c>
      <c r="BM251" s="23" t="s">
        <v>520</v>
      </c>
    </row>
    <row r="252" s="1" customFormat="1">
      <c r="B252" s="45"/>
      <c r="C252" s="73"/>
      <c r="D252" s="232" t="s">
        <v>189</v>
      </c>
      <c r="E252" s="73"/>
      <c r="F252" s="233" t="s">
        <v>521</v>
      </c>
      <c r="G252" s="73"/>
      <c r="H252" s="73"/>
      <c r="I252" s="190"/>
      <c r="J252" s="73"/>
      <c r="K252" s="73"/>
      <c r="L252" s="71"/>
      <c r="M252" s="234"/>
      <c r="N252" s="46"/>
      <c r="O252" s="46"/>
      <c r="P252" s="46"/>
      <c r="Q252" s="46"/>
      <c r="R252" s="46"/>
      <c r="S252" s="46"/>
      <c r="T252" s="94"/>
      <c r="AT252" s="23" t="s">
        <v>189</v>
      </c>
      <c r="AU252" s="23" t="s">
        <v>80</v>
      </c>
    </row>
    <row r="253" s="1" customFormat="1" ht="16.5" customHeight="1">
      <c r="B253" s="45"/>
      <c r="C253" s="273" t="s">
        <v>522</v>
      </c>
      <c r="D253" s="273" t="s">
        <v>293</v>
      </c>
      <c r="E253" s="274" t="s">
        <v>523</v>
      </c>
      <c r="F253" s="275" t="s">
        <v>524</v>
      </c>
      <c r="G253" s="276" t="s">
        <v>137</v>
      </c>
      <c r="H253" s="277">
        <v>23</v>
      </c>
      <c r="I253" s="278"/>
      <c r="J253" s="279">
        <f>ROUND(I253*H253,2)</f>
        <v>0</v>
      </c>
      <c r="K253" s="275" t="s">
        <v>162</v>
      </c>
      <c r="L253" s="280"/>
      <c r="M253" s="281" t="s">
        <v>21</v>
      </c>
      <c r="N253" s="282" t="s">
        <v>42</v>
      </c>
      <c r="O253" s="46"/>
      <c r="P253" s="229">
        <f>O253*H253</f>
        <v>0</v>
      </c>
      <c r="Q253" s="229">
        <v>0.071999999999999995</v>
      </c>
      <c r="R253" s="229">
        <f>Q253*H253</f>
        <v>1.6559999999999999</v>
      </c>
      <c r="S253" s="229">
        <v>0</v>
      </c>
      <c r="T253" s="230">
        <f>S253*H253</f>
        <v>0</v>
      </c>
      <c r="AR253" s="23" t="s">
        <v>174</v>
      </c>
      <c r="AT253" s="23" t="s">
        <v>293</v>
      </c>
      <c r="AU253" s="23" t="s">
        <v>80</v>
      </c>
      <c r="AY253" s="23" t="s">
        <v>133</v>
      </c>
      <c r="BE253" s="231">
        <f>IF(N253="základní",J253,0)</f>
        <v>0</v>
      </c>
      <c r="BF253" s="231">
        <f>IF(N253="snížená",J253,0)</f>
        <v>0</v>
      </c>
      <c r="BG253" s="231">
        <f>IF(N253="zákl. přenesená",J253,0)</f>
        <v>0</v>
      </c>
      <c r="BH253" s="231">
        <f>IF(N253="sníž. přenesená",J253,0)</f>
        <v>0</v>
      </c>
      <c r="BI253" s="231">
        <f>IF(N253="nulová",J253,0)</f>
        <v>0</v>
      </c>
      <c r="BJ253" s="23" t="s">
        <v>78</v>
      </c>
      <c r="BK253" s="231">
        <f>ROUND(I253*H253,2)</f>
        <v>0</v>
      </c>
      <c r="BL253" s="23" t="s">
        <v>153</v>
      </c>
      <c r="BM253" s="23" t="s">
        <v>525</v>
      </c>
    </row>
    <row r="254" s="1" customFormat="1" ht="16.5" customHeight="1">
      <c r="B254" s="45"/>
      <c r="C254" s="273" t="s">
        <v>526</v>
      </c>
      <c r="D254" s="273" t="s">
        <v>293</v>
      </c>
      <c r="E254" s="274" t="s">
        <v>527</v>
      </c>
      <c r="F254" s="275" t="s">
        <v>528</v>
      </c>
      <c r="G254" s="276" t="s">
        <v>137</v>
      </c>
      <c r="H254" s="277">
        <v>23</v>
      </c>
      <c r="I254" s="278"/>
      <c r="J254" s="279">
        <f>ROUND(I254*H254,2)</f>
        <v>0</v>
      </c>
      <c r="K254" s="275" t="s">
        <v>21</v>
      </c>
      <c r="L254" s="280"/>
      <c r="M254" s="281" t="s">
        <v>21</v>
      </c>
      <c r="N254" s="282" t="s">
        <v>42</v>
      </c>
      <c r="O254" s="46"/>
      <c r="P254" s="229">
        <f>O254*H254</f>
        <v>0</v>
      </c>
      <c r="Q254" s="229">
        <v>0</v>
      </c>
      <c r="R254" s="229">
        <f>Q254*H254</f>
        <v>0</v>
      </c>
      <c r="S254" s="229">
        <v>0</v>
      </c>
      <c r="T254" s="230">
        <f>S254*H254</f>
        <v>0</v>
      </c>
      <c r="AR254" s="23" t="s">
        <v>174</v>
      </c>
      <c r="AT254" s="23" t="s">
        <v>293</v>
      </c>
      <c r="AU254" s="23" t="s">
        <v>80</v>
      </c>
      <c r="AY254" s="23" t="s">
        <v>133</v>
      </c>
      <c r="BE254" s="231">
        <f>IF(N254="základní",J254,0)</f>
        <v>0</v>
      </c>
      <c r="BF254" s="231">
        <f>IF(N254="snížená",J254,0)</f>
        <v>0</v>
      </c>
      <c r="BG254" s="231">
        <f>IF(N254="zákl. přenesená",J254,0)</f>
        <v>0</v>
      </c>
      <c r="BH254" s="231">
        <f>IF(N254="sníž. přenesená",J254,0)</f>
        <v>0</v>
      </c>
      <c r="BI254" s="231">
        <f>IF(N254="nulová",J254,0)</f>
        <v>0</v>
      </c>
      <c r="BJ254" s="23" t="s">
        <v>78</v>
      </c>
      <c r="BK254" s="231">
        <f>ROUND(I254*H254,2)</f>
        <v>0</v>
      </c>
      <c r="BL254" s="23" t="s">
        <v>153</v>
      </c>
      <c r="BM254" s="23" t="s">
        <v>529</v>
      </c>
    </row>
    <row r="255" s="1" customFormat="1" ht="16.5" customHeight="1">
      <c r="B255" s="45"/>
      <c r="C255" s="273" t="s">
        <v>530</v>
      </c>
      <c r="D255" s="273" t="s">
        <v>293</v>
      </c>
      <c r="E255" s="274" t="s">
        <v>531</v>
      </c>
      <c r="F255" s="275" t="s">
        <v>532</v>
      </c>
      <c r="G255" s="276" t="s">
        <v>137</v>
      </c>
      <c r="H255" s="277">
        <v>23</v>
      </c>
      <c r="I255" s="278"/>
      <c r="J255" s="279">
        <f>ROUND(I255*H255,2)</f>
        <v>0</v>
      </c>
      <c r="K255" s="275" t="s">
        <v>162</v>
      </c>
      <c r="L255" s="280"/>
      <c r="M255" s="281" t="s">
        <v>21</v>
      </c>
      <c r="N255" s="282" t="s">
        <v>42</v>
      </c>
      <c r="O255" s="46"/>
      <c r="P255" s="229">
        <f>O255*H255</f>
        <v>0</v>
      </c>
      <c r="Q255" s="229">
        <v>0.111</v>
      </c>
      <c r="R255" s="229">
        <f>Q255*H255</f>
        <v>2.5529999999999999</v>
      </c>
      <c r="S255" s="229">
        <v>0</v>
      </c>
      <c r="T255" s="230">
        <f>S255*H255</f>
        <v>0</v>
      </c>
      <c r="AR255" s="23" t="s">
        <v>174</v>
      </c>
      <c r="AT255" s="23" t="s">
        <v>293</v>
      </c>
      <c r="AU255" s="23" t="s">
        <v>80</v>
      </c>
      <c r="AY255" s="23" t="s">
        <v>133</v>
      </c>
      <c r="BE255" s="231">
        <f>IF(N255="základní",J255,0)</f>
        <v>0</v>
      </c>
      <c r="BF255" s="231">
        <f>IF(N255="snížená",J255,0)</f>
        <v>0</v>
      </c>
      <c r="BG255" s="231">
        <f>IF(N255="zákl. přenesená",J255,0)</f>
        <v>0</v>
      </c>
      <c r="BH255" s="231">
        <f>IF(N255="sníž. přenesená",J255,0)</f>
        <v>0</v>
      </c>
      <c r="BI255" s="231">
        <f>IF(N255="nulová",J255,0)</f>
        <v>0</v>
      </c>
      <c r="BJ255" s="23" t="s">
        <v>78</v>
      </c>
      <c r="BK255" s="231">
        <f>ROUND(I255*H255,2)</f>
        <v>0</v>
      </c>
      <c r="BL255" s="23" t="s">
        <v>153</v>
      </c>
      <c r="BM255" s="23" t="s">
        <v>533</v>
      </c>
    </row>
    <row r="256" s="1" customFormat="1" ht="16.5" customHeight="1">
      <c r="B256" s="45"/>
      <c r="C256" s="273" t="s">
        <v>534</v>
      </c>
      <c r="D256" s="273" t="s">
        <v>293</v>
      </c>
      <c r="E256" s="274" t="s">
        <v>535</v>
      </c>
      <c r="F256" s="275" t="s">
        <v>536</v>
      </c>
      <c r="G256" s="276" t="s">
        <v>137</v>
      </c>
      <c r="H256" s="277">
        <v>23</v>
      </c>
      <c r="I256" s="278"/>
      <c r="J256" s="279">
        <f>ROUND(I256*H256,2)</f>
        <v>0</v>
      </c>
      <c r="K256" s="275" t="s">
        <v>162</v>
      </c>
      <c r="L256" s="280"/>
      <c r="M256" s="281" t="s">
        <v>21</v>
      </c>
      <c r="N256" s="282" t="s">
        <v>42</v>
      </c>
      <c r="O256" s="46"/>
      <c r="P256" s="229">
        <f>O256*H256</f>
        <v>0</v>
      </c>
      <c r="Q256" s="229">
        <v>0.027</v>
      </c>
      <c r="R256" s="229">
        <f>Q256*H256</f>
        <v>0.621</v>
      </c>
      <c r="S256" s="229">
        <v>0</v>
      </c>
      <c r="T256" s="230">
        <f>S256*H256</f>
        <v>0</v>
      </c>
      <c r="AR256" s="23" t="s">
        <v>174</v>
      </c>
      <c r="AT256" s="23" t="s">
        <v>293</v>
      </c>
      <c r="AU256" s="23" t="s">
        <v>80</v>
      </c>
      <c r="AY256" s="23" t="s">
        <v>133</v>
      </c>
      <c r="BE256" s="231">
        <f>IF(N256="základní",J256,0)</f>
        <v>0</v>
      </c>
      <c r="BF256" s="231">
        <f>IF(N256="snížená",J256,0)</f>
        <v>0</v>
      </c>
      <c r="BG256" s="231">
        <f>IF(N256="zákl. přenesená",J256,0)</f>
        <v>0</v>
      </c>
      <c r="BH256" s="231">
        <f>IF(N256="sníž. přenesená",J256,0)</f>
        <v>0</v>
      </c>
      <c r="BI256" s="231">
        <f>IF(N256="nulová",J256,0)</f>
        <v>0</v>
      </c>
      <c r="BJ256" s="23" t="s">
        <v>78</v>
      </c>
      <c r="BK256" s="231">
        <f>ROUND(I256*H256,2)</f>
        <v>0</v>
      </c>
      <c r="BL256" s="23" t="s">
        <v>153</v>
      </c>
      <c r="BM256" s="23" t="s">
        <v>537</v>
      </c>
    </row>
    <row r="257" s="1" customFormat="1" ht="25.5" customHeight="1">
      <c r="B257" s="45"/>
      <c r="C257" s="220" t="s">
        <v>538</v>
      </c>
      <c r="D257" s="220" t="s">
        <v>134</v>
      </c>
      <c r="E257" s="221" t="s">
        <v>539</v>
      </c>
      <c r="F257" s="222" t="s">
        <v>540</v>
      </c>
      <c r="G257" s="223" t="s">
        <v>137</v>
      </c>
      <c r="H257" s="224">
        <v>15</v>
      </c>
      <c r="I257" s="225"/>
      <c r="J257" s="226">
        <f>ROUND(I257*H257,2)</f>
        <v>0</v>
      </c>
      <c r="K257" s="222" t="s">
        <v>21</v>
      </c>
      <c r="L257" s="71"/>
      <c r="M257" s="227" t="s">
        <v>21</v>
      </c>
      <c r="N257" s="228" t="s">
        <v>42</v>
      </c>
      <c r="O257" s="46"/>
      <c r="P257" s="229">
        <f>O257*H257</f>
        <v>0</v>
      </c>
      <c r="Q257" s="229">
        <v>0</v>
      </c>
      <c r="R257" s="229">
        <f>Q257*H257</f>
        <v>0</v>
      </c>
      <c r="S257" s="229">
        <v>0</v>
      </c>
      <c r="T257" s="230">
        <f>S257*H257</f>
        <v>0</v>
      </c>
      <c r="AR257" s="23" t="s">
        <v>153</v>
      </c>
      <c r="AT257" s="23" t="s">
        <v>134</v>
      </c>
      <c r="AU257" s="23" t="s">
        <v>80</v>
      </c>
      <c r="AY257" s="23" t="s">
        <v>133</v>
      </c>
      <c r="BE257" s="231">
        <f>IF(N257="základní",J257,0)</f>
        <v>0</v>
      </c>
      <c r="BF257" s="231">
        <f>IF(N257="snížená",J257,0)</f>
        <v>0</v>
      </c>
      <c r="BG257" s="231">
        <f>IF(N257="zákl. přenesená",J257,0)</f>
        <v>0</v>
      </c>
      <c r="BH257" s="231">
        <f>IF(N257="sníž. přenesená",J257,0)</f>
        <v>0</v>
      </c>
      <c r="BI257" s="231">
        <f>IF(N257="nulová",J257,0)</f>
        <v>0</v>
      </c>
      <c r="BJ257" s="23" t="s">
        <v>78</v>
      </c>
      <c r="BK257" s="231">
        <f>ROUND(I257*H257,2)</f>
        <v>0</v>
      </c>
      <c r="BL257" s="23" t="s">
        <v>153</v>
      </c>
      <c r="BM257" s="23" t="s">
        <v>541</v>
      </c>
    </row>
    <row r="258" s="1" customFormat="1" ht="25.5" customHeight="1">
      <c r="B258" s="45"/>
      <c r="C258" s="220" t="s">
        <v>542</v>
      </c>
      <c r="D258" s="220" t="s">
        <v>134</v>
      </c>
      <c r="E258" s="221" t="s">
        <v>543</v>
      </c>
      <c r="F258" s="222" t="s">
        <v>544</v>
      </c>
      <c r="G258" s="223" t="s">
        <v>137</v>
      </c>
      <c r="H258" s="224">
        <v>15</v>
      </c>
      <c r="I258" s="225"/>
      <c r="J258" s="226">
        <f>ROUND(I258*H258,2)</f>
        <v>0</v>
      </c>
      <c r="K258" s="222" t="s">
        <v>162</v>
      </c>
      <c r="L258" s="71"/>
      <c r="M258" s="227" t="s">
        <v>21</v>
      </c>
      <c r="N258" s="228" t="s">
        <v>42</v>
      </c>
      <c r="O258" s="46"/>
      <c r="P258" s="229">
        <f>O258*H258</f>
        <v>0</v>
      </c>
      <c r="Q258" s="229">
        <v>0</v>
      </c>
      <c r="R258" s="229">
        <f>Q258*H258</f>
        <v>0</v>
      </c>
      <c r="S258" s="229">
        <v>0.10000000000000001</v>
      </c>
      <c r="T258" s="230">
        <f>S258*H258</f>
        <v>1.5</v>
      </c>
      <c r="AR258" s="23" t="s">
        <v>153</v>
      </c>
      <c r="AT258" s="23" t="s">
        <v>134</v>
      </c>
      <c r="AU258" s="23" t="s">
        <v>80</v>
      </c>
      <c r="AY258" s="23" t="s">
        <v>133</v>
      </c>
      <c r="BE258" s="231">
        <f>IF(N258="základní",J258,0)</f>
        <v>0</v>
      </c>
      <c r="BF258" s="231">
        <f>IF(N258="snížená",J258,0)</f>
        <v>0</v>
      </c>
      <c r="BG258" s="231">
        <f>IF(N258="zákl. přenesená",J258,0)</f>
        <v>0</v>
      </c>
      <c r="BH258" s="231">
        <f>IF(N258="sníž. přenesená",J258,0)</f>
        <v>0</v>
      </c>
      <c r="BI258" s="231">
        <f>IF(N258="nulová",J258,0)</f>
        <v>0</v>
      </c>
      <c r="BJ258" s="23" t="s">
        <v>78</v>
      </c>
      <c r="BK258" s="231">
        <f>ROUND(I258*H258,2)</f>
        <v>0</v>
      </c>
      <c r="BL258" s="23" t="s">
        <v>153</v>
      </c>
      <c r="BM258" s="23" t="s">
        <v>545</v>
      </c>
    </row>
    <row r="259" s="1" customFormat="1" ht="25.5" customHeight="1">
      <c r="B259" s="45"/>
      <c r="C259" s="220" t="s">
        <v>546</v>
      </c>
      <c r="D259" s="220" t="s">
        <v>134</v>
      </c>
      <c r="E259" s="221" t="s">
        <v>547</v>
      </c>
      <c r="F259" s="222" t="s">
        <v>548</v>
      </c>
      <c r="G259" s="223" t="s">
        <v>137</v>
      </c>
      <c r="H259" s="224">
        <v>23</v>
      </c>
      <c r="I259" s="225"/>
      <c r="J259" s="226">
        <f>ROUND(I259*H259,2)</f>
        <v>0</v>
      </c>
      <c r="K259" s="222" t="s">
        <v>162</v>
      </c>
      <c r="L259" s="71"/>
      <c r="M259" s="227" t="s">
        <v>21</v>
      </c>
      <c r="N259" s="228" t="s">
        <v>42</v>
      </c>
      <c r="O259" s="46"/>
      <c r="P259" s="229">
        <f>O259*H259</f>
        <v>0</v>
      </c>
      <c r="Q259" s="229">
        <v>0.21734000000000001</v>
      </c>
      <c r="R259" s="229">
        <f>Q259*H259</f>
        <v>4.9988200000000003</v>
      </c>
      <c r="S259" s="229">
        <v>0</v>
      </c>
      <c r="T259" s="230">
        <f>S259*H259</f>
        <v>0</v>
      </c>
      <c r="AR259" s="23" t="s">
        <v>153</v>
      </c>
      <c r="AT259" s="23" t="s">
        <v>134</v>
      </c>
      <c r="AU259" s="23" t="s">
        <v>80</v>
      </c>
      <c r="AY259" s="23" t="s">
        <v>133</v>
      </c>
      <c r="BE259" s="231">
        <f>IF(N259="základní",J259,0)</f>
        <v>0</v>
      </c>
      <c r="BF259" s="231">
        <f>IF(N259="snížená",J259,0)</f>
        <v>0</v>
      </c>
      <c r="BG259" s="231">
        <f>IF(N259="zákl. přenesená",J259,0)</f>
        <v>0</v>
      </c>
      <c r="BH259" s="231">
        <f>IF(N259="sníž. přenesená",J259,0)</f>
        <v>0</v>
      </c>
      <c r="BI259" s="231">
        <f>IF(N259="nulová",J259,0)</f>
        <v>0</v>
      </c>
      <c r="BJ259" s="23" t="s">
        <v>78</v>
      </c>
      <c r="BK259" s="231">
        <f>ROUND(I259*H259,2)</f>
        <v>0</v>
      </c>
      <c r="BL259" s="23" t="s">
        <v>153</v>
      </c>
      <c r="BM259" s="23" t="s">
        <v>549</v>
      </c>
    </row>
    <row r="260" s="1" customFormat="1">
      <c r="B260" s="45"/>
      <c r="C260" s="73"/>
      <c r="D260" s="232" t="s">
        <v>189</v>
      </c>
      <c r="E260" s="73"/>
      <c r="F260" s="233" t="s">
        <v>550</v>
      </c>
      <c r="G260" s="73"/>
      <c r="H260" s="73"/>
      <c r="I260" s="190"/>
      <c r="J260" s="73"/>
      <c r="K260" s="73"/>
      <c r="L260" s="71"/>
      <c r="M260" s="234"/>
      <c r="N260" s="46"/>
      <c r="O260" s="46"/>
      <c r="P260" s="46"/>
      <c r="Q260" s="46"/>
      <c r="R260" s="46"/>
      <c r="S260" s="46"/>
      <c r="T260" s="94"/>
      <c r="AT260" s="23" t="s">
        <v>189</v>
      </c>
      <c r="AU260" s="23" t="s">
        <v>80</v>
      </c>
    </row>
    <row r="261" s="1" customFormat="1" ht="16.5" customHeight="1">
      <c r="B261" s="45"/>
      <c r="C261" s="273" t="s">
        <v>551</v>
      </c>
      <c r="D261" s="273" t="s">
        <v>293</v>
      </c>
      <c r="E261" s="274" t="s">
        <v>552</v>
      </c>
      <c r="F261" s="275" t="s">
        <v>553</v>
      </c>
      <c r="G261" s="276" t="s">
        <v>137</v>
      </c>
      <c r="H261" s="277">
        <v>23</v>
      </c>
      <c r="I261" s="278"/>
      <c r="J261" s="279">
        <f>ROUND(I261*H261,2)</f>
        <v>0</v>
      </c>
      <c r="K261" s="275" t="s">
        <v>162</v>
      </c>
      <c r="L261" s="280"/>
      <c r="M261" s="281" t="s">
        <v>21</v>
      </c>
      <c r="N261" s="282" t="s">
        <v>42</v>
      </c>
      <c r="O261" s="46"/>
      <c r="P261" s="229">
        <f>O261*H261</f>
        <v>0</v>
      </c>
      <c r="Q261" s="229">
        <v>0.050599999999999999</v>
      </c>
      <c r="R261" s="229">
        <f>Q261*H261</f>
        <v>1.1638</v>
      </c>
      <c r="S261" s="229">
        <v>0</v>
      </c>
      <c r="T261" s="230">
        <f>S261*H261</f>
        <v>0</v>
      </c>
      <c r="AR261" s="23" t="s">
        <v>174</v>
      </c>
      <c r="AT261" s="23" t="s">
        <v>293</v>
      </c>
      <c r="AU261" s="23" t="s">
        <v>80</v>
      </c>
      <c r="AY261" s="23" t="s">
        <v>133</v>
      </c>
      <c r="BE261" s="231">
        <f>IF(N261="základní",J261,0)</f>
        <v>0</v>
      </c>
      <c r="BF261" s="231">
        <f>IF(N261="snížená",J261,0)</f>
        <v>0</v>
      </c>
      <c r="BG261" s="231">
        <f>IF(N261="zákl. přenesená",J261,0)</f>
        <v>0</v>
      </c>
      <c r="BH261" s="231">
        <f>IF(N261="sníž. přenesená",J261,0)</f>
        <v>0</v>
      </c>
      <c r="BI261" s="231">
        <f>IF(N261="nulová",J261,0)</f>
        <v>0</v>
      </c>
      <c r="BJ261" s="23" t="s">
        <v>78</v>
      </c>
      <c r="BK261" s="231">
        <f>ROUND(I261*H261,2)</f>
        <v>0</v>
      </c>
      <c r="BL261" s="23" t="s">
        <v>153</v>
      </c>
      <c r="BM261" s="23" t="s">
        <v>554</v>
      </c>
    </row>
    <row r="262" s="1" customFormat="1" ht="16.5" customHeight="1">
      <c r="B262" s="45"/>
      <c r="C262" s="273" t="s">
        <v>555</v>
      </c>
      <c r="D262" s="273" t="s">
        <v>293</v>
      </c>
      <c r="E262" s="274" t="s">
        <v>556</v>
      </c>
      <c r="F262" s="275" t="s">
        <v>557</v>
      </c>
      <c r="G262" s="276" t="s">
        <v>137</v>
      </c>
      <c r="H262" s="277">
        <v>23</v>
      </c>
      <c r="I262" s="278"/>
      <c r="J262" s="279">
        <f>ROUND(I262*H262,2)</f>
        <v>0</v>
      </c>
      <c r="K262" s="275" t="s">
        <v>162</v>
      </c>
      <c r="L262" s="280"/>
      <c r="M262" s="281" t="s">
        <v>21</v>
      </c>
      <c r="N262" s="282" t="s">
        <v>42</v>
      </c>
      <c r="O262" s="46"/>
      <c r="P262" s="229">
        <f>O262*H262</f>
        <v>0</v>
      </c>
      <c r="Q262" s="229">
        <v>0.00044000000000000002</v>
      </c>
      <c r="R262" s="229">
        <f>Q262*H262</f>
        <v>0.010120000000000001</v>
      </c>
      <c r="S262" s="229">
        <v>0</v>
      </c>
      <c r="T262" s="230">
        <f>S262*H262</f>
        <v>0</v>
      </c>
      <c r="AR262" s="23" t="s">
        <v>174</v>
      </c>
      <c r="AT262" s="23" t="s">
        <v>293</v>
      </c>
      <c r="AU262" s="23" t="s">
        <v>80</v>
      </c>
      <c r="AY262" s="23" t="s">
        <v>133</v>
      </c>
      <c r="BE262" s="231">
        <f>IF(N262="základní",J262,0)</f>
        <v>0</v>
      </c>
      <c r="BF262" s="231">
        <f>IF(N262="snížená",J262,0)</f>
        <v>0</v>
      </c>
      <c r="BG262" s="231">
        <f>IF(N262="zákl. přenesená",J262,0)</f>
        <v>0</v>
      </c>
      <c r="BH262" s="231">
        <f>IF(N262="sníž. přenesená",J262,0)</f>
        <v>0</v>
      </c>
      <c r="BI262" s="231">
        <f>IF(N262="nulová",J262,0)</f>
        <v>0</v>
      </c>
      <c r="BJ262" s="23" t="s">
        <v>78</v>
      </c>
      <c r="BK262" s="231">
        <f>ROUND(I262*H262,2)</f>
        <v>0</v>
      </c>
      <c r="BL262" s="23" t="s">
        <v>153</v>
      </c>
      <c r="BM262" s="23" t="s">
        <v>558</v>
      </c>
    </row>
    <row r="263" s="10" customFormat="1" ht="29.88" customHeight="1">
      <c r="B263" s="204"/>
      <c r="C263" s="205"/>
      <c r="D263" s="206" t="s">
        <v>70</v>
      </c>
      <c r="E263" s="218" t="s">
        <v>81</v>
      </c>
      <c r="F263" s="218" t="s">
        <v>559</v>
      </c>
      <c r="G263" s="205"/>
      <c r="H263" s="205"/>
      <c r="I263" s="208"/>
      <c r="J263" s="219">
        <f>BK263</f>
        <v>0</v>
      </c>
      <c r="K263" s="205"/>
      <c r="L263" s="210"/>
      <c r="M263" s="211"/>
      <c r="N263" s="212"/>
      <c r="O263" s="212"/>
      <c r="P263" s="213">
        <f>SUM(P264:P314)</f>
        <v>0</v>
      </c>
      <c r="Q263" s="212"/>
      <c r="R263" s="213">
        <f>SUM(R264:R314)</f>
        <v>353.3036899999999</v>
      </c>
      <c r="S263" s="212"/>
      <c r="T263" s="214">
        <f>SUM(T264:T314)</f>
        <v>3.1740000000000004</v>
      </c>
      <c r="AR263" s="215" t="s">
        <v>78</v>
      </c>
      <c r="AT263" s="216" t="s">
        <v>70</v>
      </c>
      <c r="AU263" s="216" t="s">
        <v>78</v>
      </c>
      <c r="AY263" s="215" t="s">
        <v>133</v>
      </c>
      <c r="BK263" s="217">
        <f>SUM(BK264:BK314)</f>
        <v>0</v>
      </c>
    </row>
    <row r="264" s="1" customFormat="1" ht="25.5" customHeight="1">
      <c r="B264" s="45"/>
      <c r="C264" s="220" t="s">
        <v>560</v>
      </c>
      <c r="D264" s="220" t="s">
        <v>134</v>
      </c>
      <c r="E264" s="221" t="s">
        <v>561</v>
      </c>
      <c r="F264" s="222" t="s">
        <v>562</v>
      </c>
      <c r="G264" s="223" t="s">
        <v>137</v>
      </c>
      <c r="H264" s="224">
        <v>6</v>
      </c>
      <c r="I264" s="225"/>
      <c r="J264" s="226">
        <f>ROUND(I264*H264,2)</f>
        <v>0</v>
      </c>
      <c r="K264" s="222" t="s">
        <v>162</v>
      </c>
      <c r="L264" s="71"/>
      <c r="M264" s="227" t="s">
        <v>21</v>
      </c>
      <c r="N264" s="228" t="s">
        <v>42</v>
      </c>
      <c r="O264" s="46"/>
      <c r="P264" s="229">
        <f>O264*H264</f>
        <v>0</v>
      </c>
      <c r="Q264" s="229">
        <v>0.00069999999999999999</v>
      </c>
      <c r="R264" s="229">
        <f>Q264*H264</f>
        <v>0.0041999999999999997</v>
      </c>
      <c r="S264" s="229">
        <v>0</v>
      </c>
      <c r="T264" s="230">
        <f>S264*H264</f>
        <v>0</v>
      </c>
      <c r="AR264" s="23" t="s">
        <v>153</v>
      </c>
      <c r="AT264" s="23" t="s">
        <v>134</v>
      </c>
      <c r="AU264" s="23" t="s">
        <v>80</v>
      </c>
      <c r="AY264" s="23" t="s">
        <v>133</v>
      </c>
      <c r="BE264" s="231">
        <f>IF(N264="základní",J264,0)</f>
        <v>0</v>
      </c>
      <c r="BF264" s="231">
        <f>IF(N264="snížená",J264,0)</f>
        <v>0</v>
      </c>
      <c r="BG264" s="231">
        <f>IF(N264="zákl. přenesená",J264,0)</f>
        <v>0</v>
      </c>
      <c r="BH264" s="231">
        <f>IF(N264="sníž. přenesená",J264,0)</f>
        <v>0</v>
      </c>
      <c r="BI264" s="231">
        <f>IF(N264="nulová",J264,0)</f>
        <v>0</v>
      </c>
      <c r="BJ264" s="23" t="s">
        <v>78</v>
      </c>
      <c r="BK264" s="231">
        <f>ROUND(I264*H264,2)</f>
        <v>0</v>
      </c>
      <c r="BL264" s="23" t="s">
        <v>153</v>
      </c>
      <c r="BM264" s="23" t="s">
        <v>563</v>
      </c>
    </row>
    <row r="265" s="1" customFormat="1">
      <c r="B265" s="45"/>
      <c r="C265" s="73"/>
      <c r="D265" s="232" t="s">
        <v>189</v>
      </c>
      <c r="E265" s="73"/>
      <c r="F265" s="233" t="s">
        <v>564</v>
      </c>
      <c r="G265" s="73"/>
      <c r="H265" s="73"/>
      <c r="I265" s="190"/>
      <c r="J265" s="73"/>
      <c r="K265" s="73"/>
      <c r="L265" s="71"/>
      <c r="M265" s="234"/>
      <c r="N265" s="46"/>
      <c r="O265" s="46"/>
      <c r="P265" s="46"/>
      <c r="Q265" s="46"/>
      <c r="R265" s="46"/>
      <c r="S265" s="46"/>
      <c r="T265" s="94"/>
      <c r="AT265" s="23" t="s">
        <v>189</v>
      </c>
      <c r="AU265" s="23" t="s">
        <v>80</v>
      </c>
    </row>
    <row r="266" s="1" customFormat="1" ht="25.5" customHeight="1">
      <c r="B266" s="45"/>
      <c r="C266" s="273" t="s">
        <v>565</v>
      </c>
      <c r="D266" s="273" t="s">
        <v>293</v>
      </c>
      <c r="E266" s="274" t="s">
        <v>566</v>
      </c>
      <c r="F266" s="275" t="s">
        <v>567</v>
      </c>
      <c r="G266" s="276" t="s">
        <v>137</v>
      </c>
      <c r="H266" s="277">
        <v>2</v>
      </c>
      <c r="I266" s="278"/>
      <c r="J266" s="279">
        <f>ROUND(I266*H266,2)</f>
        <v>0</v>
      </c>
      <c r="K266" s="275" t="s">
        <v>21</v>
      </c>
      <c r="L266" s="280"/>
      <c r="M266" s="281" t="s">
        <v>21</v>
      </c>
      <c r="N266" s="282" t="s">
        <v>42</v>
      </c>
      <c r="O266" s="46"/>
      <c r="P266" s="229">
        <f>O266*H266</f>
        <v>0</v>
      </c>
      <c r="Q266" s="229">
        <v>0</v>
      </c>
      <c r="R266" s="229">
        <f>Q266*H266</f>
        <v>0</v>
      </c>
      <c r="S266" s="229">
        <v>0</v>
      </c>
      <c r="T266" s="230">
        <f>S266*H266</f>
        <v>0</v>
      </c>
      <c r="AR266" s="23" t="s">
        <v>174</v>
      </c>
      <c r="AT266" s="23" t="s">
        <v>293</v>
      </c>
      <c r="AU266" s="23" t="s">
        <v>80</v>
      </c>
      <c r="AY266" s="23" t="s">
        <v>133</v>
      </c>
      <c r="BE266" s="231">
        <f>IF(N266="základní",J266,0)</f>
        <v>0</v>
      </c>
      <c r="BF266" s="231">
        <f>IF(N266="snížená",J266,0)</f>
        <v>0</v>
      </c>
      <c r="BG266" s="231">
        <f>IF(N266="zákl. přenesená",J266,0)</f>
        <v>0</v>
      </c>
      <c r="BH266" s="231">
        <f>IF(N266="sníž. přenesená",J266,0)</f>
        <v>0</v>
      </c>
      <c r="BI266" s="231">
        <f>IF(N266="nulová",J266,0)</f>
        <v>0</v>
      </c>
      <c r="BJ266" s="23" t="s">
        <v>78</v>
      </c>
      <c r="BK266" s="231">
        <f>ROUND(I266*H266,2)</f>
        <v>0</v>
      </c>
      <c r="BL266" s="23" t="s">
        <v>153</v>
      </c>
      <c r="BM266" s="23" t="s">
        <v>568</v>
      </c>
    </row>
    <row r="267" s="1" customFormat="1" ht="16.5" customHeight="1">
      <c r="B267" s="45"/>
      <c r="C267" s="273" t="s">
        <v>569</v>
      </c>
      <c r="D267" s="273" t="s">
        <v>293</v>
      </c>
      <c r="E267" s="274" t="s">
        <v>570</v>
      </c>
      <c r="F267" s="275" t="s">
        <v>571</v>
      </c>
      <c r="G267" s="276" t="s">
        <v>137</v>
      </c>
      <c r="H267" s="277">
        <v>2</v>
      </c>
      <c r="I267" s="278"/>
      <c r="J267" s="279">
        <f>ROUND(I267*H267,2)</f>
        <v>0</v>
      </c>
      <c r="K267" s="275" t="s">
        <v>162</v>
      </c>
      <c r="L267" s="280"/>
      <c r="M267" s="281" t="s">
        <v>21</v>
      </c>
      <c r="N267" s="282" t="s">
        <v>42</v>
      </c>
      <c r="O267" s="46"/>
      <c r="P267" s="229">
        <f>O267*H267</f>
        <v>0</v>
      </c>
      <c r="Q267" s="229">
        <v>0.0012999999999999999</v>
      </c>
      <c r="R267" s="229">
        <f>Q267*H267</f>
        <v>0.0025999999999999999</v>
      </c>
      <c r="S267" s="229">
        <v>0</v>
      </c>
      <c r="T267" s="230">
        <f>S267*H267</f>
        <v>0</v>
      </c>
      <c r="AR267" s="23" t="s">
        <v>174</v>
      </c>
      <c r="AT267" s="23" t="s">
        <v>293</v>
      </c>
      <c r="AU267" s="23" t="s">
        <v>80</v>
      </c>
      <c r="AY267" s="23" t="s">
        <v>133</v>
      </c>
      <c r="BE267" s="231">
        <f>IF(N267="základní",J267,0)</f>
        <v>0</v>
      </c>
      <c r="BF267" s="231">
        <f>IF(N267="snížená",J267,0)</f>
        <v>0</v>
      </c>
      <c r="BG267" s="231">
        <f>IF(N267="zákl. přenesená",J267,0)</f>
        <v>0</v>
      </c>
      <c r="BH267" s="231">
        <f>IF(N267="sníž. přenesená",J267,0)</f>
        <v>0</v>
      </c>
      <c r="BI267" s="231">
        <f>IF(N267="nulová",J267,0)</f>
        <v>0</v>
      </c>
      <c r="BJ267" s="23" t="s">
        <v>78</v>
      </c>
      <c r="BK267" s="231">
        <f>ROUND(I267*H267,2)</f>
        <v>0</v>
      </c>
      <c r="BL267" s="23" t="s">
        <v>153</v>
      </c>
      <c r="BM267" s="23" t="s">
        <v>572</v>
      </c>
    </row>
    <row r="268" s="1" customFormat="1" ht="16.5" customHeight="1">
      <c r="B268" s="45"/>
      <c r="C268" s="273" t="s">
        <v>573</v>
      </c>
      <c r="D268" s="273" t="s">
        <v>293</v>
      </c>
      <c r="E268" s="274" t="s">
        <v>574</v>
      </c>
      <c r="F268" s="275" t="s">
        <v>575</v>
      </c>
      <c r="G268" s="276" t="s">
        <v>137</v>
      </c>
      <c r="H268" s="277">
        <v>2</v>
      </c>
      <c r="I268" s="278"/>
      <c r="J268" s="279">
        <f>ROUND(I268*H268,2)</f>
        <v>0</v>
      </c>
      <c r="K268" s="275" t="s">
        <v>162</v>
      </c>
      <c r="L268" s="280"/>
      <c r="M268" s="281" t="s">
        <v>21</v>
      </c>
      <c r="N268" s="282" t="s">
        <v>42</v>
      </c>
      <c r="O268" s="46"/>
      <c r="P268" s="229">
        <f>O268*H268</f>
        <v>0</v>
      </c>
      <c r="Q268" s="229">
        <v>0.002</v>
      </c>
      <c r="R268" s="229">
        <f>Q268*H268</f>
        <v>0.0040000000000000001</v>
      </c>
      <c r="S268" s="229">
        <v>0</v>
      </c>
      <c r="T268" s="230">
        <f>S268*H268</f>
        <v>0</v>
      </c>
      <c r="AR268" s="23" t="s">
        <v>174</v>
      </c>
      <c r="AT268" s="23" t="s">
        <v>293</v>
      </c>
      <c r="AU268" s="23" t="s">
        <v>80</v>
      </c>
      <c r="AY268" s="23" t="s">
        <v>133</v>
      </c>
      <c r="BE268" s="231">
        <f>IF(N268="základní",J268,0)</f>
        <v>0</v>
      </c>
      <c r="BF268" s="231">
        <f>IF(N268="snížená",J268,0)</f>
        <v>0</v>
      </c>
      <c r="BG268" s="231">
        <f>IF(N268="zákl. přenesená",J268,0)</f>
        <v>0</v>
      </c>
      <c r="BH268" s="231">
        <f>IF(N268="sníž. přenesená",J268,0)</f>
        <v>0</v>
      </c>
      <c r="BI268" s="231">
        <f>IF(N268="nulová",J268,0)</f>
        <v>0</v>
      </c>
      <c r="BJ268" s="23" t="s">
        <v>78</v>
      </c>
      <c r="BK268" s="231">
        <f>ROUND(I268*H268,2)</f>
        <v>0</v>
      </c>
      <c r="BL268" s="23" t="s">
        <v>153</v>
      </c>
      <c r="BM268" s="23" t="s">
        <v>576</v>
      </c>
    </row>
    <row r="269" s="1" customFormat="1" ht="25.5" customHeight="1">
      <c r="B269" s="45"/>
      <c r="C269" s="273" t="s">
        <v>577</v>
      </c>
      <c r="D269" s="273" t="s">
        <v>293</v>
      </c>
      <c r="E269" s="274" t="s">
        <v>578</v>
      </c>
      <c r="F269" s="275" t="s">
        <v>579</v>
      </c>
      <c r="G269" s="276" t="s">
        <v>580</v>
      </c>
      <c r="H269" s="277">
        <v>1</v>
      </c>
      <c r="I269" s="278"/>
      <c r="J269" s="279">
        <f>ROUND(I269*H269,2)</f>
        <v>0</v>
      </c>
      <c r="K269" s="275" t="s">
        <v>21</v>
      </c>
      <c r="L269" s="280"/>
      <c r="M269" s="281" t="s">
        <v>21</v>
      </c>
      <c r="N269" s="282" t="s">
        <v>42</v>
      </c>
      <c r="O269" s="46"/>
      <c r="P269" s="229">
        <f>O269*H269</f>
        <v>0</v>
      </c>
      <c r="Q269" s="229">
        <v>0</v>
      </c>
      <c r="R269" s="229">
        <f>Q269*H269</f>
        <v>0</v>
      </c>
      <c r="S269" s="229">
        <v>0</v>
      </c>
      <c r="T269" s="230">
        <f>S269*H269</f>
        <v>0</v>
      </c>
      <c r="AR269" s="23" t="s">
        <v>174</v>
      </c>
      <c r="AT269" s="23" t="s">
        <v>293</v>
      </c>
      <c r="AU269" s="23" t="s">
        <v>80</v>
      </c>
      <c r="AY269" s="23" t="s">
        <v>133</v>
      </c>
      <c r="BE269" s="231">
        <f>IF(N269="základní",J269,0)</f>
        <v>0</v>
      </c>
      <c r="BF269" s="231">
        <f>IF(N269="snížená",J269,0)</f>
        <v>0</v>
      </c>
      <c r="BG269" s="231">
        <f>IF(N269="zákl. přenesená",J269,0)</f>
        <v>0</v>
      </c>
      <c r="BH269" s="231">
        <f>IF(N269="sníž. přenesená",J269,0)</f>
        <v>0</v>
      </c>
      <c r="BI269" s="231">
        <f>IF(N269="nulová",J269,0)</f>
        <v>0</v>
      </c>
      <c r="BJ269" s="23" t="s">
        <v>78</v>
      </c>
      <c r="BK269" s="231">
        <f>ROUND(I269*H269,2)</f>
        <v>0</v>
      </c>
      <c r="BL269" s="23" t="s">
        <v>153</v>
      </c>
      <c r="BM269" s="23" t="s">
        <v>581</v>
      </c>
    </row>
    <row r="270" s="1" customFormat="1" ht="16.5" customHeight="1">
      <c r="B270" s="45"/>
      <c r="C270" s="220" t="s">
        <v>582</v>
      </c>
      <c r="D270" s="220" t="s">
        <v>134</v>
      </c>
      <c r="E270" s="221" t="s">
        <v>583</v>
      </c>
      <c r="F270" s="222" t="s">
        <v>584</v>
      </c>
      <c r="G270" s="223" t="s">
        <v>137</v>
      </c>
      <c r="H270" s="224">
        <v>4</v>
      </c>
      <c r="I270" s="225"/>
      <c r="J270" s="226">
        <f>ROUND(I270*H270,2)</f>
        <v>0</v>
      </c>
      <c r="K270" s="222" t="s">
        <v>162</v>
      </c>
      <c r="L270" s="71"/>
      <c r="M270" s="227" t="s">
        <v>21</v>
      </c>
      <c r="N270" s="228" t="s">
        <v>42</v>
      </c>
      <c r="O270" s="46"/>
      <c r="P270" s="229">
        <f>O270*H270</f>
        <v>0</v>
      </c>
      <c r="Q270" s="229">
        <v>0.11241</v>
      </c>
      <c r="R270" s="229">
        <f>Q270*H270</f>
        <v>0.44963999999999998</v>
      </c>
      <c r="S270" s="229">
        <v>0</v>
      </c>
      <c r="T270" s="230">
        <f>S270*H270</f>
        <v>0</v>
      </c>
      <c r="AR270" s="23" t="s">
        <v>153</v>
      </c>
      <c r="AT270" s="23" t="s">
        <v>134</v>
      </c>
      <c r="AU270" s="23" t="s">
        <v>80</v>
      </c>
      <c r="AY270" s="23" t="s">
        <v>133</v>
      </c>
      <c r="BE270" s="231">
        <f>IF(N270="základní",J270,0)</f>
        <v>0</v>
      </c>
      <c r="BF270" s="231">
        <f>IF(N270="snížená",J270,0)</f>
        <v>0</v>
      </c>
      <c r="BG270" s="231">
        <f>IF(N270="zákl. přenesená",J270,0)</f>
        <v>0</v>
      </c>
      <c r="BH270" s="231">
        <f>IF(N270="sníž. přenesená",J270,0)</f>
        <v>0</v>
      </c>
      <c r="BI270" s="231">
        <f>IF(N270="nulová",J270,0)</f>
        <v>0</v>
      </c>
      <c r="BJ270" s="23" t="s">
        <v>78</v>
      </c>
      <c r="BK270" s="231">
        <f>ROUND(I270*H270,2)</f>
        <v>0</v>
      </c>
      <c r="BL270" s="23" t="s">
        <v>153</v>
      </c>
      <c r="BM270" s="23" t="s">
        <v>585</v>
      </c>
    </row>
    <row r="271" s="1" customFormat="1">
      <c r="B271" s="45"/>
      <c r="C271" s="73"/>
      <c r="D271" s="232" t="s">
        <v>189</v>
      </c>
      <c r="E271" s="73"/>
      <c r="F271" s="233" t="s">
        <v>586</v>
      </c>
      <c r="G271" s="73"/>
      <c r="H271" s="73"/>
      <c r="I271" s="190"/>
      <c r="J271" s="73"/>
      <c r="K271" s="73"/>
      <c r="L271" s="71"/>
      <c r="M271" s="234"/>
      <c r="N271" s="46"/>
      <c r="O271" s="46"/>
      <c r="P271" s="46"/>
      <c r="Q271" s="46"/>
      <c r="R271" s="46"/>
      <c r="S271" s="46"/>
      <c r="T271" s="94"/>
      <c r="AT271" s="23" t="s">
        <v>189</v>
      </c>
      <c r="AU271" s="23" t="s">
        <v>80</v>
      </c>
    </row>
    <row r="272" s="1" customFormat="1" ht="16.5" customHeight="1">
      <c r="B272" s="45"/>
      <c r="C272" s="273" t="s">
        <v>587</v>
      </c>
      <c r="D272" s="273" t="s">
        <v>293</v>
      </c>
      <c r="E272" s="274" t="s">
        <v>588</v>
      </c>
      <c r="F272" s="275" t="s">
        <v>589</v>
      </c>
      <c r="G272" s="276" t="s">
        <v>137</v>
      </c>
      <c r="H272" s="277">
        <v>4</v>
      </c>
      <c r="I272" s="278"/>
      <c r="J272" s="279">
        <f>ROUND(I272*H272,2)</f>
        <v>0</v>
      </c>
      <c r="K272" s="275" t="s">
        <v>162</v>
      </c>
      <c r="L272" s="280"/>
      <c r="M272" s="281" t="s">
        <v>21</v>
      </c>
      <c r="N272" s="282" t="s">
        <v>42</v>
      </c>
      <c r="O272" s="46"/>
      <c r="P272" s="229">
        <f>O272*H272</f>
        <v>0</v>
      </c>
      <c r="Q272" s="229">
        <v>0.0061000000000000004</v>
      </c>
      <c r="R272" s="229">
        <f>Q272*H272</f>
        <v>0.024400000000000002</v>
      </c>
      <c r="S272" s="229">
        <v>0</v>
      </c>
      <c r="T272" s="230">
        <f>S272*H272</f>
        <v>0</v>
      </c>
      <c r="AR272" s="23" t="s">
        <v>174</v>
      </c>
      <c r="AT272" s="23" t="s">
        <v>293</v>
      </c>
      <c r="AU272" s="23" t="s">
        <v>80</v>
      </c>
      <c r="AY272" s="23" t="s">
        <v>133</v>
      </c>
      <c r="BE272" s="231">
        <f>IF(N272="základní",J272,0)</f>
        <v>0</v>
      </c>
      <c r="BF272" s="231">
        <f>IF(N272="snížená",J272,0)</f>
        <v>0</v>
      </c>
      <c r="BG272" s="231">
        <f>IF(N272="zákl. přenesená",J272,0)</f>
        <v>0</v>
      </c>
      <c r="BH272" s="231">
        <f>IF(N272="sníž. přenesená",J272,0)</f>
        <v>0</v>
      </c>
      <c r="BI272" s="231">
        <f>IF(N272="nulová",J272,0)</f>
        <v>0</v>
      </c>
      <c r="BJ272" s="23" t="s">
        <v>78</v>
      </c>
      <c r="BK272" s="231">
        <f>ROUND(I272*H272,2)</f>
        <v>0</v>
      </c>
      <c r="BL272" s="23" t="s">
        <v>153</v>
      </c>
      <c r="BM272" s="23" t="s">
        <v>590</v>
      </c>
    </row>
    <row r="273" s="1" customFormat="1" ht="25.5" customHeight="1">
      <c r="B273" s="45"/>
      <c r="C273" s="220" t="s">
        <v>591</v>
      </c>
      <c r="D273" s="220" t="s">
        <v>134</v>
      </c>
      <c r="E273" s="221" t="s">
        <v>592</v>
      </c>
      <c r="F273" s="222" t="s">
        <v>593</v>
      </c>
      <c r="G273" s="223" t="s">
        <v>236</v>
      </c>
      <c r="H273" s="224">
        <v>1708</v>
      </c>
      <c r="I273" s="225"/>
      <c r="J273" s="226">
        <f>ROUND(I273*H273,2)</f>
        <v>0</v>
      </c>
      <c r="K273" s="222" t="s">
        <v>162</v>
      </c>
      <c r="L273" s="71"/>
      <c r="M273" s="227" t="s">
        <v>21</v>
      </c>
      <c r="N273" s="228" t="s">
        <v>42</v>
      </c>
      <c r="O273" s="46"/>
      <c r="P273" s="229">
        <f>O273*H273</f>
        <v>0</v>
      </c>
      <c r="Q273" s="229">
        <v>0.00011</v>
      </c>
      <c r="R273" s="229">
        <f>Q273*H273</f>
        <v>0.18788000000000002</v>
      </c>
      <c r="S273" s="229">
        <v>0</v>
      </c>
      <c r="T273" s="230">
        <f>S273*H273</f>
        <v>0</v>
      </c>
      <c r="AR273" s="23" t="s">
        <v>153</v>
      </c>
      <c r="AT273" s="23" t="s">
        <v>134</v>
      </c>
      <c r="AU273" s="23" t="s">
        <v>80</v>
      </c>
      <c r="AY273" s="23" t="s">
        <v>133</v>
      </c>
      <c r="BE273" s="231">
        <f>IF(N273="základní",J273,0)</f>
        <v>0</v>
      </c>
      <c r="BF273" s="231">
        <f>IF(N273="snížená",J273,0)</f>
        <v>0</v>
      </c>
      <c r="BG273" s="231">
        <f>IF(N273="zákl. přenesená",J273,0)</f>
        <v>0</v>
      </c>
      <c r="BH273" s="231">
        <f>IF(N273="sníž. přenesená",J273,0)</f>
        <v>0</v>
      </c>
      <c r="BI273" s="231">
        <f>IF(N273="nulová",J273,0)</f>
        <v>0</v>
      </c>
      <c r="BJ273" s="23" t="s">
        <v>78</v>
      </c>
      <c r="BK273" s="231">
        <f>ROUND(I273*H273,2)</f>
        <v>0</v>
      </c>
      <c r="BL273" s="23" t="s">
        <v>153</v>
      </c>
      <c r="BM273" s="23" t="s">
        <v>594</v>
      </c>
    </row>
    <row r="274" s="1" customFormat="1">
      <c r="B274" s="45"/>
      <c r="C274" s="73"/>
      <c r="D274" s="232" t="s">
        <v>189</v>
      </c>
      <c r="E274" s="73"/>
      <c r="F274" s="233" t="s">
        <v>595</v>
      </c>
      <c r="G274" s="73"/>
      <c r="H274" s="73"/>
      <c r="I274" s="190"/>
      <c r="J274" s="73"/>
      <c r="K274" s="73"/>
      <c r="L274" s="71"/>
      <c r="M274" s="234"/>
      <c r="N274" s="46"/>
      <c r="O274" s="46"/>
      <c r="P274" s="46"/>
      <c r="Q274" s="46"/>
      <c r="R274" s="46"/>
      <c r="S274" s="46"/>
      <c r="T274" s="94"/>
      <c r="AT274" s="23" t="s">
        <v>189</v>
      </c>
      <c r="AU274" s="23" t="s">
        <v>80</v>
      </c>
    </row>
    <row r="275" s="11" customFormat="1">
      <c r="B275" s="238"/>
      <c r="C275" s="239"/>
      <c r="D275" s="232" t="s">
        <v>201</v>
      </c>
      <c r="E275" s="240" t="s">
        <v>21</v>
      </c>
      <c r="F275" s="241" t="s">
        <v>596</v>
      </c>
      <c r="G275" s="239"/>
      <c r="H275" s="242">
        <v>1708</v>
      </c>
      <c r="I275" s="243"/>
      <c r="J275" s="239"/>
      <c r="K275" s="239"/>
      <c r="L275" s="244"/>
      <c r="M275" s="245"/>
      <c r="N275" s="246"/>
      <c r="O275" s="246"/>
      <c r="P275" s="246"/>
      <c r="Q275" s="246"/>
      <c r="R275" s="246"/>
      <c r="S275" s="246"/>
      <c r="T275" s="247"/>
      <c r="AT275" s="248" t="s">
        <v>201</v>
      </c>
      <c r="AU275" s="248" t="s">
        <v>80</v>
      </c>
      <c r="AV275" s="11" t="s">
        <v>80</v>
      </c>
      <c r="AW275" s="11" t="s">
        <v>34</v>
      </c>
      <c r="AX275" s="11" t="s">
        <v>78</v>
      </c>
      <c r="AY275" s="248" t="s">
        <v>133</v>
      </c>
    </row>
    <row r="276" s="1" customFormat="1" ht="25.5" customHeight="1">
      <c r="B276" s="45"/>
      <c r="C276" s="220" t="s">
        <v>597</v>
      </c>
      <c r="D276" s="220" t="s">
        <v>134</v>
      </c>
      <c r="E276" s="221" t="s">
        <v>598</v>
      </c>
      <c r="F276" s="222" t="s">
        <v>599</v>
      </c>
      <c r="G276" s="223" t="s">
        <v>236</v>
      </c>
      <c r="H276" s="224">
        <v>36</v>
      </c>
      <c r="I276" s="225"/>
      <c r="J276" s="226">
        <f>ROUND(I276*H276,2)</f>
        <v>0</v>
      </c>
      <c r="K276" s="222" t="s">
        <v>162</v>
      </c>
      <c r="L276" s="71"/>
      <c r="M276" s="227" t="s">
        <v>21</v>
      </c>
      <c r="N276" s="228" t="s">
        <v>42</v>
      </c>
      <c r="O276" s="46"/>
      <c r="P276" s="229">
        <f>O276*H276</f>
        <v>0</v>
      </c>
      <c r="Q276" s="229">
        <v>4.0000000000000003E-05</v>
      </c>
      <c r="R276" s="229">
        <f>Q276*H276</f>
        <v>0.0014400000000000001</v>
      </c>
      <c r="S276" s="229">
        <v>0</v>
      </c>
      <c r="T276" s="230">
        <f>S276*H276</f>
        <v>0</v>
      </c>
      <c r="AR276" s="23" t="s">
        <v>153</v>
      </c>
      <c r="AT276" s="23" t="s">
        <v>134</v>
      </c>
      <c r="AU276" s="23" t="s">
        <v>80</v>
      </c>
      <c r="AY276" s="23" t="s">
        <v>133</v>
      </c>
      <c r="BE276" s="231">
        <f>IF(N276="základní",J276,0)</f>
        <v>0</v>
      </c>
      <c r="BF276" s="231">
        <f>IF(N276="snížená",J276,0)</f>
        <v>0</v>
      </c>
      <c r="BG276" s="231">
        <f>IF(N276="zákl. přenesená",J276,0)</f>
        <v>0</v>
      </c>
      <c r="BH276" s="231">
        <f>IF(N276="sníž. přenesená",J276,0)</f>
        <v>0</v>
      </c>
      <c r="BI276" s="231">
        <f>IF(N276="nulová",J276,0)</f>
        <v>0</v>
      </c>
      <c r="BJ276" s="23" t="s">
        <v>78</v>
      </c>
      <c r="BK276" s="231">
        <f>ROUND(I276*H276,2)</f>
        <v>0</v>
      </c>
      <c r="BL276" s="23" t="s">
        <v>153</v>
      </c>
      <c r="BM276" s="23" t="s">
        <v>600</v>
      </c>
    </row>
    <row r="277" s="1" customFormat="1">
      <c r="B277" s="45"/>
      <c r="C277" s="73"/>
      <c r="D277" s="232" t="s">
        <v>189</v>
      </c>
      <c r="E277" s="73"/>
      <c r="F277" s="233" t="s">
        <v>595</v>
      </c>
      <c r="G277" s="73"/>
      <c r="H277" s="73"/>
      <c r="I277" s="190"/>
      <c r="J277" s="73"/>
      <c r="K277" s="73"/>
      <c r="L277" s="71"/>
      <c r="M277" s="234"/>
      <c r="N277" s="46"/>
      <c r="O277" s="46"/>
      <c r="P277" s="46"/>
      <c r="Q277" s="46"/>
      <c r="R277" s="46"/>
      <c r="S277" s="46"/>
      <c r="T277" s="94"/>
      <c r="AT277" s="23" t="s">
        <v>189</v>
      </c>
      <c r="AU277" s="23" t="s">
        <v>80</v>
      </c>
    </row>
    <row r="278" s="1" customFormat="1" ht="25.5" customHeight="1">
      <c r="B278" s="45"/>
      <c r="C278" s="220" t="s">
        <v>601</v>
      </c>
      <c r="D278" s="220" t="s">
        <v>134</v>
      </c>
      <c r="E278" s="221" t="s">
        <v>602</v>
      </c>
      <c r="F278" s="222" t="s">
        <v>603</v>
      </c>
      <c r="G278" s="223" t="s">
        <v>236</v>
      </c>
      <c r="H278" s="224">
        <v>132</v>
      </c>
      <c r="I278" s="225"/>
      <c r="J278" s="226">
        <f>ROUND(I278*H278,2)</f>
        <v>0</v>
      </c>
      <c r="K278" s="222" t="s">
        <v>162</v>
      </c>
      <c r="L278" s="71"/>
      <c r="M278" s="227" t="s">
        <v>21</v>
      </c>
      <c r="N278" s="228" t="s">
        <v>42</v>
      </c>
      <c r="O278" s="46"/>
      <c r="P278" s="229">
        <f>O278*H278</f>
        <v>0</v>
      </c>
      <c r="Q278" s="229">
        <v>0.00011</v>
      </c>
      <c r="R278" s="229">
        <f>Q278*H278</f>
        <v>0.01452</v>
      </c>
      <c r="S278" s="229">
        <v>0</v>
      </c>
      <c r="T278" s="230">
        <f>S278*H278</f>
        <v>0</v>
      </c>
      <c r="AR278" s="23" t="s">
        <v>153</v>
      </c>
      <c r="AT278" s="23" t="s">
        <v>134</v>
      </c>
      <c r="AU278" s="23" t="s">
        <v>80</v>
      </c>
      <c r="AY278" s="23" t="s">
        <v>133</v>
      </c>
      <c r="BE278" s="231">
        <f>IF(N278="základní",J278,0)</f>
        <v>0</v>
      </c>
      <c r="BF278" s="231">
        <f>IF(N278="snížená",J278,0)</f>
        <v>0</v>
      </c>
      <c r="BG278" s="231">
        <f>IF(N278="zákl. přenesená",J278,0)</f>
        <v>0</v>
      </c>
      <c r="BH278" s="231">
        <f>IF(N278="sníž. přenesená",J278,0)</f>
        <v>0</v>
      </c>
      <c r="BI278" s="231">
        <f>IF(N278="nulová",J278,0)</f>
        <v>0</v>
      </c>
      <c r="BJ278" s="23" t="s">
        <v>78</v>
      </c>
      <c r="BK278" s="231">
        <f>ROUND(I278*H278,2)</f>
        <v>0</v>
      </c>
      <c r="BL278" s="23" t="s">
        <v>153</v>
      </c>
      <c r="BM278" s="23" t="s">
        <v>604</v>
      </c>
    </row>
    <row r="279" s="1" customFormat="1">
      <c r="B279" s="45"/>
      <c r="C279" s="73"/>
      <c r="D279" s="232" t="s">
        <v>189</v>
      </c>
      <c r="E279" s="73"/>
      <c r="F279" s="233" t="s">
        <v>595</v>
      </c>
      <c r="G279" s="73"/>
      <c r="H279" s="73"/>
      <c r="I279" s="190"/>
      <c r="J279" s="73"/>
      <c r="K279" s="73"/>
      <c r="L279" s="71"/>
      <c r="M279" s="234"/>
      <c r="N279" s="46"/>
      <c r="O279" s="46"/>
      <c r="P279" s="46"/>
      <c r="Q279" s="46"/>
      <c r="R279" s="46"/>
      <c r="S279" s="46"/>
      <c r="T279" s="94"/>
      <c r="AT279" s="23" t="s">
        <v>189</v>
      </c>
      <c r="AU279" s="23" t="s">
        <v>80</v>
      </c>
    </row>
    <row r="280" s="1" customFormat="1" ht="25.5" customHeight="1">
      <c r="B280" s="45"/>
      <c r="C280" s="220" t="s">
        <v>605</v>
      </c>
      <c r="D280" s="220" t="s">
        <v>134</v>
      </c>
      <c r="E280" s="221" t="s">
        <v>606</v>
      </c>
      <c r="F280" s="222" t="s">
        <v>607</v>
      </c>
      <c r="G280" s="223" t="s">
        <v>236</v>
      </c>
      <c r="H280" s="224">
        <v>1708</v>
      </c>
      <c r="I280" s="225"/>
      <c r="J280" s="226">
        <f>ROUND(I280*H280,2)</f>
        <v>0</v>
      </c>
      <c r="K280" s="222" t="s">
        <v>162</v>
      </c>
      <c r="L280" s="71"/>
      <c r="M280" s="227" t="s">
        <v>21</v>
      </c>
      <c r="N280" s="228" t="s">
        <v>42</v>
      </c>
      <c r="O280" s="46"/>
      <c r="P280" s="229">
        <f>O280*H280</f>
        <v>0</v>
      </c>
      <c r="Q280" s="229">
        <v>0.00033</v>
      </c>
      <c r="R280" s="229">
        <f>Q280*H280</f>
        <v>0.56364000000000003</v>
      </c>
      <c r="S280" s="229">
        <v>0</v>
      </c>
      <c r="T280" s="230">
        <f>S280*H280</f>
        <v>0</v>
      </c>
      <c r="AR280" s="23" t="s">
        <v>153</v>
      </c>
      <c r="AT280" s="23" t="s">
        <v>134</v>
      </c>
      <c r="AU280" s="23" t="s">
        <v>80</v>
      </c>
      <c r="AY280" s="23" t="s">
        <v>133</v>
      </c>
      <c r="BE280" s="231">
        <f>IF(N280="základní",J280,0)</f>
        <v>0</v>
      </c>
      <c r="BF280" s="231">
        <f>IF(N280="snížená",J280,0)</f>
        <v>0</v>
      </c>
      <c r="BG280" s="231">
        <f>IF(N280="zákl. přenesená",J280,0)</f>
        <v>0</v>
      </c>
      <c r="BH280" s="231">
        <f>IF(N280="sníž. přenesená",J280,0)</f>
        <v>0</v>
      </c>
      <c r="BI280" s="231">
        <f>IF(N280="nulová",J280,0)</f>
        <v>0</v>
      </c>
      <c r="BJ280" s="23" t="s">
        <v>78</v>
      </c>
      <c r="BK280" s="231">
        <f>ROUND(I280*H280,2)</f>
        <v>0</v>
      </c>
      <c r="BL280" s="23" t="s">
        <v>153</v>
      </c>
      <c r="BM280" s="23" t="s">
        <v>608</v>
      </c>
    </row>
    <row r="281" s="1" customFormat="1">
      <c r="B281" s="45"/>
      <c r="C281" s="73"/>
      <c r="D281" s="232" t="s">
        <v>189</v>
      </c>
      <c r="E281" s="73"/>
      <c r="F281" s="233" t="s">
        <v>609</v>
      </c>
      <c r="G281" s="73"/>
      <c r="H281" s="73"/>
      <c r="I281" s="190"/>
      <c r="J281" s="73"/>
      <c r="K281" s="73"/>
      <c r="L281" s="71"/>
      <c r="M281" s="234"/>
      <c r="N281" s="46"/>
      <c r="O281" s="46"/>
      <c r="P281" s="46"/>
      <c r="Q281" s="46"/>
      <c r="R281" s="46"/>
      <c r="S281" s="46"/>
      <c r="T281" s="94"/>
      <c r="AT281" s="23" t="s">
        <v>189</v>
      </c>
      <c r="AU281" s="23" t="s">
        <v>80</v>
      </c>
    </row>
    <row r="282" s="1" customFormat="1" ht="25.5" customHeight="1">
      <c r="B282" s="45"/>
      <c r="C282" s="220" t="s">
        <v>610</v>
      </c>
      <c r="D282" s="220" t="s">
        <v>134</v>
      </c>
      <c r="E282" s="221" t="s">
        <v>611</v>
      </c>
      <c r="F282" s="222" t="s">
        <v>612</v>
      </c>
      <c r="G282" s="223" t="s">
        <v>236</v>
      </c>
      <c r="H282" s="224">
        <v>36</v>
      </c>
      <c r="I282" s="225"/>
      <c r="J282" s="226">
        <f>ROUND(I282*H282,2)</f>
        <v>0</v>
      </c>
      <c r="K282" s="222" t="s">
        <v>162</v>
      </c>
      <c r="L282" s="71"/>
      <c r="M282" s="227" t="s">
        <v>21</v>
      </c>
      <c r="N282" s="228" t="s">
        <v>42</v>
      </c>
      <c r="O282" s="46"/>
      <c r="P282" s="229">
        <f>O282*H282</f>
        <v>0</v>
      </c>
      <c r="Q282" s="229">
        <v>0.00011</v>
      </c>
      <c r="R282" s="229">
        <f>Q282*H282</f>
        <v>0.00396</v>
      </c>
      <c r="S282" s="229">
        <v>0</v>
      </c>
      <c r="T282" s="230">
        <f>S282*H282</f>
        <v>0</v>
      </c>
      <c r="AR282" s="23" t="s">
        <v>153</v>
      </c>
      <c r="AT282" s="23" t="s">
        <v>134</v>
      </c>
      <c r="AU282" s="23" t="s">
        <v>80</v>
      </c>
      <c r="AY282" s="23" t="s">
        <v>133</v>
      </c>
      <c r="BE282" s="231">
        <f>IF(N282="základní",J282,0)</f>
        <v>0</v>
      </c>
      <c r="BF282" s="231">
        <f>IF(N282="snížená",J282,0)</f>
        <v>0</v>
      </c>
      <c r="BG282" s="231">
        <f>IF(N282="zákl. přenesená",J282,0)</f>
        <v>0</v>
      </c>
      <c r="BH282" s="231">
        <f>IF(N282="sníž. přenesená",J282,0)</f>
        <v>0</v>
      </c>
      <c r="BI282" s="231">
        <f>IF(N282="nulová",J282,0)</f>
        <v>0</v>
      </c>
      <c r="BJ282" s="23" t="s">
        <v>78</v>
      </c>
      <c r="BK282" s="231">
        <f>ROUND(I282*H282,2)</f>
        <v>0</v>
      </c>
      <c r="BL282" s="23" t="s">
        <v>153</v>
      </c>
      <c r="BM282" s="23" t="s">
        <v>613</v>
      </c>
    </row>
    <row r="283" s="1" customFormat="1">
      <c r="B283" s="45"/>
      <c r="C283" s="73"/>
      <c r="D283" s="232" t="s">
        <v>189</v>
      </c>
      <c r="E283" s="73"/>
      <c r="F283" s="233" t="s">
        <v>609</v>
      </c>
      <c r="G283" s="73"/>
      <c r="H283" s="73"/>
      <c r="I283" s="190"/>
      <c r="J283" s="73"/>
      <c r="K283" s="73"/>
      <c r="L283" s="71"/>
      <c r="M283" s="234"/>
      <c r="N283" s="46"/>
      <c r="O283" s="46"/>
      <c r="P283" s="46"/>
      <c r="Q283" s="46"/>
      <c r="R283" s="46"/>
      <c r="S283" s="46"/>
      <c r="T283" s="94"/>
      <c r="AT283" s="23" t="s">
        <v>189</v>
      </c>
      <c r="AU283" s="23" t="s">
        <v>80</v>
      </c>
    </row>
    <row r="284" s="1" customFormat="1" ht="25.5" customHeight="1">
      <c r="B284" s="45"/>
      <c r="C284" s="220" t="s">
        <v>614</v>
      </c>
      <c r="D284" s="220" t="s">
        <v>134</v>
      </c>
      <c r="E284" s="221" t="s">
        <v>615</v>
      </c>
      <c r="F284" s="222" t="s">
        <v>616</v>
      </c>
      <c r="G284" s="223" t="s">
        <v>236</v>
      </c>
      <c r="H284" s="224">
        <v>132</v>
      </c>
      <c r="I284" s="225"/>
      <c r="J284" s="226">
        <f>ROUND(I284*H284,2)</f>
        <v>0</v>
      </c>
      <c r="K284" s="222" t="s">
        <v>162</v>
      </c>
      <c r="L284" s="71"/>
      <c r="M284" s="227" t="s">
        <v>21</v>
      </c>
      <c r="N284" s="228" t="s">
        <v>42</v>
      </c>
      <c r="O284" s="46"/>
      <c r="P284" s="229">
        <f>O284*H284</f>
        <v>0</v>
      </c>
      <c r="Q284" s="229">
        <v>0.00038000000000000002</v>
      </c>
      <c r="R284" s="229">
        <f>Q284*H284</f>
        <v>0.050160000000000003</v>
      </c>
      <c r="S284" s="229">
        <v>0</v>
      </c>
      <c r="T284" s="230">
        <f>S284*H284</f>
        <v>0</v>
      </c>
      <c r="AR284" s="23" t="s">
        <v>153</v>
      </c>
      <c r="AT284" s="23" t="s">
        <v>134</v>
      </c>
      <c r="AU284" s="23" t="s">
        <v>80</v>
      </c>
      <c r="AY284" s="23" t="s">
        <v>133</v>
      </c>
      <c r="BE284" s="231">
        <f>IF(N284="základní",J284,0)</f>
        <v>0</v>
      </c>
      <c r="BF284" s="231">
        <f>IF(N284="snížená",J284,0)</f>
        <v>0</v>
      </c>
      <c r="BG284" s="231">
        <f>IF(N284="zákl. přenesená",J284,0)</f>
        <v>0</v>
      </c>
      <c r="BH284" s="231">
        <f>IF(N284="sníž. přenesená",J284,0)</f>
        <v>0</v>
      </c>
      <c r="BI284" s="231">
        <f>IF(N284="nulová",J284,0)</f>
        <v>0</v>
      </c>
      <c r="BJ284" s="23" t="s">
        <v>78</v>
      </c>
      <c r="BK284" s="231">
        <f>ROUND(I284*H284,2)</f>
        <v>0</v>
      </c>
      <c r="BL284" s="23" t="s">
        <v>153</v>
      </c>
      <c r="BM284" s="23" t="s">
        <v>617</v>
      </c>
    </row>
    <row r="285" s="1" customFormat="1">
      <c r="B285" s="45"/>
      <c r="C285" s="73"/>
      <c r="D285" s="232" t="s">
        <v>189</v>
      </c>
      <c r="E285" s="73"/>
      <c r="F285" s="233" t="s">
        <v>609</v>
      </c>
      <c r="G285" s="73"/>
      <c r="H285" s="73"/>
      <c r="I285" s="190"/>
      <c r="J285" s="73"/>
      <c r="K285" s="73"/>
      <c r="L285" s="71"/>
      <c r="M285" s="234"/>
      <c r="N285" s="46"/>
      <c r="O285" s="46"/>
      <c r="P285" s="46"/>
      <c r="Q285" s="46"/>
      <c r="R285" s="46"/>
      <c r="S285" s="46"/>
      <c r="T285" s="94"/>
      <c r="AT285" s="23" t="s">
        <v>189</v>
      </c>
      <c r="AU285" s="23" t="s">
        <v>80</v>
      </c>
    </row>
    <row r="286" s="1" customFormat="1" ht="25.5" customHeight="1">
      <c r="B286" s="45"/>
      <c r="C286" s="220" t="s">
        <v>618</v>
      </c>
      <c r="D286" s="220" t="s">
        <v>134</v>
      </c>
      <c r="E286" s="221" t="s">
        <v>619</v>
      </c>
      <c r="F286" s="222" t="s">
        <v>620</v>
      </c>
      <c r="G286" s="223" t="s">
        <v>137</v>
      </c>
      <c r="H286" s="224">
        <v>2</v>
      </c>
      <c r="I286" s="225"/>
      <c r="J286" s="226">
        <f>ROUND(I286*H286,2)</f>
        <v>0</v>
      </c>
      <c r="K286" s="222" t="s">
        <v>162</v>
      </c>
      <c r="L286" s="71"/>
      <c r="M286" s="227" t="s">
        <v>21</v>
      </c>
      <c r="N286" s="228" t="s">
        <v>42</v>
      </c>
      <c r="O286" s="46"/>
      <c r="P286" s="229">
        <f>O286*H286</f>
        <v>0</v>
      </c>
      <c r="Q286" s="229">
        <v>0.00158</v>
      </c>
      <c r="R286" s="229">
        <f>Q286*H286</f>
        <v>0.00316</v>
      </c>
      <c r="S286" s="229">
        <v>0</v>
      </c>
      <c r="T286" s="230">
        <f>S286*H286</f>
        <v>0</v>
      </c>
      <c r="AR286" s="23" t="s">
        <v>153</v>
      </c>
      <c r="AT286" s="23" t="s">
        <v>134</v>
      </c>
      <c r="AU286" s="23" t="s">
        <v>80</v>
      </c>
      <c r="AY286" s="23" t="s">
        <v>133</v>
      </c>
      <c r="BE286" s="231">
        <f>IF(N286="základní",J286,0)</f>
        <v>0</v>
      </c>
      <c r="BF286" s="231">
        <f>IF(N286="snížená",J286,0)</f>
        <v>0</v>
      </c>
      <c r="BG286" s="231">
        <f>IF(N286="zákl. přenesená",J286,0)</f>
        <v>0</v>
      </c>
      <c r="BH286" s="231">
        <f>IF(N286="sníž. přenesená",J286,0)</f>
        <v>0</v>
      </c>
      <c r="BI286" s="231">
        <f>IF(N286="nulová",J286,0)</f>
        <v>0</v>
      </c>
      <c r="BJ286" s="23" t="s">
        <v>78</v>
      </c>
      <c r="BK286" s="231">
        <f>ROUND(I286*H286,2)</f>
        <v>0</v>
      </c>
      <c r="BL286" s="23" t="s">
        <v>153</v>
      </c>
      <c r="BM286" s="23" t="s">
        <v>621</v>
      </c>
    </row>
    <row r="287" s="1" customFormat="1">
      <c r="B287" s="45"/>
      <c r="C287" s="73"/>
      <c r="D287" s="232" t="s">
        <v>189</v>
      </c>
      <c r="E287" s="73"/>
      <c r="F287" s="233" t="s">
        <v>622</v>
      </c>
      <c r="G287" s="73"/>
      <c r="H287" s="73"/>
      <c r="I287" s="190"/>
      <c r="J287" s="73"/>
      <c r="K287" s="73"/>
      <c r="L287" s="71"/>
      <c r="M287" s="234"/>
      <c r="N287" s="46"/>
      <c r="O287" s="46"/>
      <c r="P287" s="46"/>
      <c r="Q287" s="46"/>
      <c r="R287" s="46"/>
      <c r="S287" s="46"/>
      <c r="T287" s="94"/>
      <c r="AT287" s="23" t="s">
        <v>189</v>
      </c>
      <c r="AU287" s="23" t="s">
        <v>80</v>
      </c>
    </row>
    <row r="288" s="1" customFormat="1" ht="51" customHeight="1">
      <c r="B288" s="45"/>
      <c r="C288" s="220" t="s">
        <v>623</v>
      </c>
      <c r="D288" s="220" t="s">
        <v>134</v>
      </c>
      <c r="E288" s="221" t="s">
        <v>624</v>
      </c>
      <c r="F288" s="222" t="s">
        <v>625</v>
      </c>
      <c r="G288" s="223" t="s">
        <v>236</v>
      </c>
      <c r="H288" s="224">
        <v>992</v>
      </c>
      <c r="I288" s="225"/>
      <c r="J288" s="226">
        <f>ROUND(I288*H288,2)</f>
        <v>0</v>
      </c>
      <c r="K288" s="222" t="s">
        <v>162</v>
      </c>
      <c r="L288" s="71"/>
      <c r="M288" s="227" t="s">
        <v>21</v>
      </c>
      <c r="N288" s="228" t="s">
        <v>42</v>
      </c>
      <c r="O288" s="46"/>
      <c r="P288" s="229">
        <f>O288*H288</f>
        <v>0</v>
      </c>
      <c r="Q288" s="229">
        <v>0.10988000000000001</v>
      </c>
      <c r="R288" s="229">
        <f>Q288*H288</f>
        <v>109.00096000000001</v>
      </c>
      <c r="S288" s="229">
        <v>0</v>
      </c>
      <c r="T288" s="230">
        <f>S288*H288</f>
        <v>0</v>
      </c>
      <c r="AR288" s="23" t="s">
        <v>153</v>
      </c>
      <c r="AT288" s="23" t="s">
        <v>134</v>
      </c>
      <c r="AU288" s="23" t="s">
        <v>80</v>
      </c>
      <c r="AY288" s="23" t="s">
        <v>133</v>
      </c>
      <c r="BE288" s="231">
        <f>IF(N288="základní",J288,0)</f>
        <v>0</v>
      </c>
      <c r="BF288" s="231">
        <f>IF(N288="snížená",J288,0)</f>
        <v>0</v>
      </c>
      <c r="BG288" s="231">
        <f>IF(N288="zákl. přenesená",J288,0)</f>
        <v>0</v>
      </c>
      <c r="BH288" s="231">
        <f>IF(N288="sníž. přenesená",J288,0)</f>
        <v>0</v>
      </c>
      <c r="BI288" s="231">
        <f>IF(N288="nulová",J288,0)</f>
        <v>0</v>
      </c>
      <c r="BJ288" s="23" t="s">
        <v>78</v>
      </c>
      <c r="BK288" s="231">
        <f>ROUND(I288*H288,2)</f>
        <v>0</v>
      </c>
      <c r="BL288" s="23" t="s">
        <v>153</v>
      </c>
      <c r="BM288" s="23" t="s">
        <v>626</v>
      </c>
    </row>
    <row r="289" s="1" customFormat="1">
      <c r="B289" s="45"/>
      <c r="C289" s="73"/>
      <c r="D289" s="232" t="s">
        <v>189</v>
      </c>
      <c r="E289" s="73"/>
      <c r="F289" s="233" t="s">
        <v>627</v>
      </c>
      <c r="G289" s="73"/>
      <c r="H289" s="73"/>
      <c r="I289" s="190"/>
      <c r="J289" s="73"/>
      <c r="K289" s="73"/>
      <c r="L289" s="71"/>
      <c r="M289" s="234"/>
      <c r="N289" s="46"/>
      <c r="O289" s="46"/>
      <c r="P289" s="46"/>
      <c r="Q289" s="46"/>
      <c r="R289" s="46"/>
      <c r="S289" s="46"/>
      <c r="T289" s="94"/>
      <c r="AT289" s="23" t="s">
        <v>189</v>
      </c>
      <c r="AU289" s="23" t="s">
        <v>80</v>
      </c>
    </row>
    <row r="290" s="11" customFormat="1">
      <c r="B290" s="238"/>
      <c r="C290" s="239"/>
      <c r="D290" s="232" t="s">
        <v>201</v>
      </c>
      <c r="E290" s="240" t="s">
        <v>21</v>
      </c>
      <c r="F290" s="241" t="s">
        <v>628</v>
      </c>
      <c r="G290" s="239"/>
      <c r="H290" s="242">
        <v>992</v>
      </c>
      <c r="I290" s="243"/>
      <c r="J290" s="239"/>
      <c r="K290" s="239"/>
      <c r="L290" s="244"/>
      <c r="M290" s="245"/>
      <c r="N290" s="246"/>
      <c r="O290" s="246"/>
      <c r="P290" s="246"/>
      <c r="Q290" s="246"/>
      <c r="R290" s="246"/>
      <c r="S290" s="246"/>
      <c r="T290" s="247"/>
      <c r="AT290" s="248" t="s">
        <v>201</v>
      </c>
      <c r="AU290" s="248" t="s">
        <v>80</v>
      </c>
      <c r="AV290" s="11" t="s">
        <v>80</v>
      </c>
      <c r="AW290" s="11" t="s">
        <v>34</v>
      </c>
      <c r="AX290" s="11" t="s">
        <v>78</v>
      </c>
      <c r="AY290" s="248" t="s">
        <v>133</v>
      </c>
    </row>
    <row r="291" s="1" customFormat="1" ht="16.5" customHeight="1">
      <c r="B291" s="45"/>
      <c r="C291" s="273" t="s">
        <v>629</v>
      </c>
      <c r="D291" s="273" t="s">
        <v>293</v>
      </c>
      <c r="E291" s="274" t="s">
        <v>630</v>
      </c>
      <c r="F291" s="275" t="s">
        <v>631</v>
      </c>
      <c r="G291" s="276" t="s">
        <v>187</v>
      </c>
      <c r="H291" s="277">
        <v>99.200000000000003</v>
      </c>
      <c r="I291" s="278"/>
      <c r="J291" s="279">
        <f>ROUND(I291*H291,2)</f>
        <v>0</v>
      </c>
      <c r="K291" s="275" t="s">
        <v>162</v>
      </c>
      <c r="L291" s="280"/>
      <c r="M291" s="281" t="s">
        <v>21</v>
      </c>
      <c r="N291" s="282" t="s">
        <v>42</v>
      </c>
      <c r="O291" s="46"/>
      <c r="P291" s="229">
        <f>O291*H291</f>
        <v>0</v>
      </c>
      <c r="Q291" s="229">
        <v>0.17599999999999999</v>
      </c>
      <c r="R291" s="229">
        <f>Q291*H291</f>
        <v>17.459199999999999</v>
      </c>
      <c r="S291" s="229">
        <v>0</v>
      </c>
      <c r="T291" s="230">
        <f>S291*H291</f>
        <v>0</v>
      </c>
      <c r="AR291" s="23" t="s">
        <v>174</v>
      </c>
      <c r="AT291" s="23" t="s">
        <v>293</v>
      </c>
      <c r="AU291" s="23" t="s">
        <v>80</v>
      </c>
      <c r="AY291" s="23" t="s">
        <v>133</v>
      </c>
      <c r="BE291" s="231">
        <f>IF(N291="základní",J291,0)</f>
        <v>0</v>
      </c>
      <c r="BF291" s="231">
        <f>IF(N291="snížená",J291,0)</f>
        <v>0</v>
      </c>
      <c r="BG291" s="231">
        <f>IF(N291="zákl. přenesená",J291,0)</f>
        <v>0</v>
      </c>
      <c r="BH291" s="231">
        <f>IF(N291="sníž. přenesená",J291,0)</f>
        <v>0</v>
      </c>
      <c r="BI291" s="231">
        <f>IF(N291="nulová",J291,0)</f>
        <v>0</v>
      </c>
      <c r="BJ291" s="23" t="s">
        <v>78</v>
      </c>
      <c r="BK291" s="231">
        <f>ROUND(I291*H291,2)</f>
        <v>0</v>
      </c>
      <c r="BL291" s="23" t="s">
        <v>153</v>
      </c>
      <c r="BM291" s="23" t="s">
        <v>632</v>
      </c>
    </row>
    <row r="292" s="11" customFormat="1">
      <c r="B292" s="238"/>
      <c r="C292" s="239"/>
      <c r="D292" s="232" t="s">
        <v>201</v>
      </c>
      <c r="E292" s="240" t="s">
        <v>21</v>
      </c>
      <c r="F292" s="241" t="s">
        <v>633</v>
      </c>
      <c r="G292" s="239"/>
      <c r="H292" s="242">
        <v>99.200000000000003</v>
      </c>
      <c r="I292" s="243"/>
      <c r="J292" s="239"/>
      <c r="K292" s="239"/>
      <c r="L292" s="244"/>
      <c r="M292" s="245"/>
      <c r="N292" s="246"/>
      <c r="O292" s="246"/>
      <c r="P292" s="246"/>
      <c r="Q292" s="246"/>
      <c r="R292" s="246"/>
      <c r="S292" s="246"/>
      <c r="T292" s="247"/>
      <c r="AT292" s="248" t="s">
        <v>201</v>
      </c>
      <c r="AU292" s="248" t="s">
        <v>80</v>
      </c>
      <c r="AV292" s="11" t="s">
        <v>80</v>
      </c>
      <c r="AW292" s="11" t="s">
        <v>34</v>
      </c>
      <c r="AX292" s="11" t="s">
        <v>78</v>
      </c>
      <c r="AY292" s="248" t="s">
        <v>133</v>
      </c>
    </row>
    <row r="293" s="1" customFormat="1" ht="38.25" customHeight="1">
      <c r="B293" s="45"/>
      <c r="C293" s="220" t="s">
        <v>634</v>
      </c>
      <c r="D293" s="220" t="s">
        <v>134</v>
      </c>
      <c r="E293" s="221" t="s">
        <v>635</v>
      </c>
      <c r="F293" s="222" t="s">
        <v>636</v>
      </c>
      <c r="G293" s="223" t="s">
        <v>236</v>
      </c>
      <c r="H293" s="224">
        <v>923</v>
      </c>
      <c r="I293" s="225"/>
      <c r="J293" s="226">
        <f>ROUND(I293*H293,2)</f>
        <v>0</v>
      </c>
      <c r="K293" s="222" t="s">
        <v>162</v>
      </c>
      <c r="L293" s="71"/>
      <c r="M293" s="227" t="s">
        <v>21</v>
      </c>
      <c r="N293" s="228" t="s">
        <v>42</v>
      </c>
      <c r="O293" s="46"/>
      <c r="P293" s="229">
        <f>O293*H293</f>
        <v>0</v>
      </c>
      <c r="Q293" s="229">
        <v>0.15540000000000001</v>
      </c>
      <c r="R293" s="229">
        <f>Q293*H293</f>
        <v>143.4342</v>
      </c>
      <c r="S293" s="229">
        <v>0</v>
      </c>
      <c r="T293" s="230">
        <f>S293*H293</f>
        <v>0</v>
      </c>
      <c r="AR293" s="23" t="s">
        <v>153</v>
      </c>
      <c r="AT293" s="23" t="s">
        <v>134</v>
      </c>
      <c r="AU293" s="23" t="s">
        <v>80</v>
      </c>
      <c r="AY293" s="23" t="s">
        <v>133</v>
      </c>
      <c r="BE293" s="231">
        <f>IF(N293="základní",J293,0)</f>
        <v>0</v>
      </c>
      <c r="BF293" s="231">
        <f>IF(N293="snížená",J293,0)</f>
        <v>0</v>
      </c>
      <c r="BG293" s="231">
        <f>IF(N293="zákl. přenesená",J293,0)</f>
        <v>0</v>
      </c>
      <c r="BH293" s="231">
        <f>IF(N293="sníž. přenesená",J293,0)</f>
        <v>0</v>
      </c>
      <c r="BI293" s="231">
        <f>IF(N293="nulová",J293,0)</f>
        <v>0</v>
      </c>
      <c r="BJ293" s="23" t="s">
        <v>78</v>
      </c>
      <c r="BK293" s="231">
        <f>ROUND(I293*H293,2)</f>
        <v>0</v>
      </c>
      <c r="BL293" s="23" t="s">
        <v>153</v>
      </c>
      <c r="BM293" s="23" t="s">
        <v>637</v>
      </c>
    </row>
    <row r="294" s="1" customFormat="1">
      <c r="B294" s="45"/>
      <c r="C294" s="73"/>
      <c r="D294" s="232" t="s">
        <v>189</v>
      </c>
      <c r="E294" s="73"/>
      <c r="F294" s="233" t="s">
        <v>638</v>
      </c>
      <c r="G294" s="73"/>
      <c r="H294" s="73"/>
      <c r="I294" s="190"/>
      <c r="J294" s="73"/>
      <c r="K294" s="73"/>
      <c r="L294" s="71"/>
      <c r="M294" s="234"/>
      <c r="N294" s="46"/>
      <c r="O294" s="46"/>
      <c r="P294" s="46"/>
      <c r="Q294" s="46"/>
      <c r="R294" s="46"/>
      <c r="S294" s="46"/>
      <c r="T294" s="94"/>
      <c r="AT294" s="23" t="s">
        <v>189</v>
      </c>
      <c r="AU294" s="23" t="s">
        <v>80</v>
      </c>
    </row>
    <row r="295" s="11" customFormat="1">
      <c r="B295" s="238"/>
      <c r="C295" s="239"/>
      <c r="D295" s="232" t="s">
        <v>201</v>
      </c>
      <c r="E295" s="240" t="s">
        <v>21</v>
      </c>
      <c r="F295" s="241" t="s">
        <v>639</v>
      </c>
      <c r="G295" s="239"/>
      <c r="H295" s="242">
        <v>923</v>
      </c>
      <c r="I295" s="243"/>
      <c r="J295" s="239"/>
      <c r="K295" s="239"/>
      <c r="L295" s="244"/>
      <c r="M295" s="245"/>
      <c r="N295" s="246"/>
      <c r="O295" s="246"/>
      <c r="P295" s="246"/>
      <c r="Q295" s="246"/>
      <c r="R295" s="246"/>
      <c r="S295" s="246"/>
      <c r="T295" s="247"/>
      <c r="AT295" s="248" t="s">
        <v>201</v>
      </c>
      <c r="AU295" s="248" t="s">
        <v>80</v>
      </c>
      <c r="AV295" s="11" t="s">
        <v>80</v>
      </c>
      <c r="AW295" s="11" t="s">
        <v>34</v>
      </c>
      <c r="AX295" s="11" t="s">
        <v>78</v>
      </c>
      <c r="AY295" s="248" t="s">
        <v>133</v>
      </c>
    </row>
    <row r="296" s="1" customFormat="1" ht="16.5" customHeight="1">
      <c r="B296" s="45"/>
      <c r="C296" s="273" t="s">
        <v>640</v>
      </c>
      <c r="D296" s="273" t="s">
        <v>293</v>
      </c>
      <c r="E296" s="274" t="s">
        <v>641</v>
      </c>
      <c r="F296" s="275" t="s">
        <v>642</v>
      </c>
      <c r="G296" s="276" t="s">
        <v>236</v>
      </c>
      <c r="H296" s="277">
        <v>804</v>
      </c>
      <c r="I296" s="278"/>
      <c r="J296" s="279">
        <f>ROUND(I296*H296,2)</f>
        <v>0</v>
      </c>
      <c r="K296" s="275" t="s">
        <v>162</v>
      </c>
      <c r="L296" s="280"/>
      <c r="M296" s="281" t="s">
        <v>21</v>
      </c>
      <c r="N296" s="282" t="s">
        <v>42</v>
      </c>
      <c r="O296" s="46"/>
      <c r="P296" s="229">
        <f>O296*H296</f>
        <v>0</v>
      </c>
      <c r="Q296" s="229">
        <v>0.081000000000000003</v>
      </c>
      <c r="R296" s="229">
        <f>Q296*H296</f>
        <v>65.123999999999995</v>
      </c>
      <c r="S296" s="229">
        <v>0</v>
      </c>
      <c r="T296" s="230">
        <f>S296*H296</f>
        <v>0</v>
      </c>
      <c r="AR296" s="23" t="s">
        <v>174</v>
      </c>
      <c r="AT296" s="23" t="s">
        <v>293</v>
      </c>
      <c r="AU296" s="23" t="s">
        <v>80</v>
      </c>
      <c r="AY296" s="23" t="s">
        <v>133</v>
      </c>
      <c r="BE296" s="231">
        <f>IF(N296="základní",J296,0)</f>
        <v>0</v>
      </c>
      <c r="BF296" s="231">
        <f>IF(N296="snížená",J296,0)</f>
        <v>0</v>
      </c>
      <c r="BG296" s="231">
        <f>IF(N296="zákl. přenesená",J296,0)</f>
        <v>0</v>
      </c>
      <c r="BH296" s="231">
        <f>IF(N296="sníž. přenesená",J296,0)</f>
        <v>0</v>
      </c>
      <c r="BI296" s="231">
        <f>IF(N296="nulová",J296,0)</f>
        <v>0</v>
      </c>
      <c r="BJ296" s="23" t="s">
        <v>78</v>
      </c>
      <c r="BK296" s="231">
        <f>ROUND(I296*H296,2)</f>
        <v>0</v>
      </c>
      <c r="BL296" s="23" t="s">
        <v>153</v>
      </c>
      <c r="BM296" s="23" t="s">
        <v>643</v>
      </c>
    </row>
    <row r="297" s="11" customFormat="1">
      <c r="B297" s="238"/>
      <c r="C297" s="239"/>
      <c r="D297" s="232" t="s">
        <v>201</v>
      </c>
      <c r="E297" s="240" t="s">
        <v>21</v>
      </c>
      <c r="F297" s="241" t="s">
        <v>644</v>
      </c>
      <c r="G297" s="239"/>
      <c r="H297" s="242">
        <v>804</v>
      </c>
      <c r="I297" s="243"/>
      <c r="J297" s="239"/>
      <c r="K297" s="239"/>
      <c r="L297" s="244"/>
      <c r="M297" s="245"/>
      <c r="N297" s="246"/>
      <c r="O297" s="246"/>
      <c r="P297" s="246"/>
      <c r="Q297" s="246"/>
      <c r="R297" s="246"/>
      <c r="S297" s="246"/>
      <c r="T297" s="247"/>
      <c r="AT297" s="248" t="s">
        <v>201</v>
      </c>
      <c r="AU297" s="248" t="s">
        <v>80</v>
      </c>
      <c r="AV297" s="11" t="s">
        <v>80</v>
      </c>
      <c r="AW297" s="11" t="s">
        <v>34</v>
      </c>
      <c r="AX297" s="11" t="s">
        <v>78</v>
      </c>
      <c r="AY297" s="248" t="s">
        <v>133</v>
      </c>
    </row>
    <row r="298" s="1" customFormat="1" ht="16.5" customHeight="1">
      <c r="B298" s="45"/>
      <c r="C298" s="273" t="s">
        <v>645</v>
      </c>
      <c r="D298" s="273" t="s">
        <v>293</v>
      </c>
      <c r="E298" s="274" t="s">
        <v>646</v>
      </c>
      <c r="F298" s="275" t="s">
        <v>647</v>
      </c>
      <c r="G298" s="276" t="s">
        <v>236</v>
      </c>
      <c r="H298" s="277">
        <v>40</v>
      </c>
      <c r="I298" s="278"/>
      <c r="J298" s="279">
        <f>ROUND(I298*H298,2)</f>
        <v>0</v>
      </c>
      <c r="K298" s="275" t="s">
        <v>162</v>
      </c>
      <c r="L298" s="280"/>
      <c r="M298" s="281" t="s">
        <v>21</v>
      </c>
      <c r="N298" s="282" t="s">
        <v>42</v>
      </c>
      <c r="O298" s="46"/>
      <c r="P298" s="229">
        <f>O298*H298</f>
        <v>0</v>
      </c>
      <c r="Q298" s="229">
        <v>0.10199999999999999</v>
      </c>
      <c r="R298" s="229">
        <f>Q298*H298</f>
        <v>4.0800000000000001</v>
      </c>
      <c r="S298" s="229">
        <v>0</v>
      </c>
      <c r="T298" s="230">
        <f>S298*H298</f>
        <v>0</v>
      </c>
      <c r="AR298" s="23" t="s">
        <v>174</v>
      </c>
      <c r="AT298" s="23" t="s">
        <v>293</v>
      </c>
      <c r="AU298" s="23" t="s">
        <v>80</v>
      </c>
      <c r="AY298" s="23" t="s">
        <v>133</v>
      </c>
      <c r="BE298" s="231">
        <f>IF(N298="základní",J298,0)</f>
        <v>0</v>
      </c>
      <c r="BF298" s="231">
        <f>IF(N298="snížená",J298,0)</f>
        <v>0</v>
      </c>
      <c r="BG298" s="231">
        <f>IF(N298="zákl. přenesená",J298,0)</f>
        <v>0</v>
      </c>
      <c r="BH298" s="231">
        <f>IF(N298="sníž. přenesená",J298,0)</f>
        <v>0</v>
      </c>
      <c r="BI298" s="231">
        <f>IF(N298="nulová",J298,0)</f>
        <v>0</v>
      </c>
      <c r="BJ298" s="23" t="s">
        <v>78</v>
      </c>
      <c r="BK298" s="231">
        <f>ROUND(I298*H298,2)</f>
        <v>0</v>
      </c>
      <c r="BL298" s="23" t="s">
        <v>153</v>
      </c>
      <c r="BM298" s="23" t="s">
        <v>648</v>
      </c>
    </row>
    <row r="299" s="1" customFormat="1" ht="16.5" customHeight="1">
      <c r="B299" s="45"/>
      <c r="C299" s="273" t="s">
        <v>649</v>
      </c>
      <c r="D299" s="273" t="s">
        <v>293</v>
      </c>
      <c r="E299" s="274" t="s">
        <v>650</v>
      </c>
      <c r="F299" s="275" t="s">
        <v>651</v>
      </c>
      <c r="G299" s="276" t="s">
        <v>236</v>
      </c>
      <c r="H299" s="277">
        <v>79</v>
      </c>
      <c r="I299" s="278"/>
      <c r="J299" s="279">
        <f>ROUND(I299*H299,2)</f>
        <v>0</v>
      </c>
      <c r="K299" s="275" t="s">
        <v>162</v>
      </c>
      <c r="L299" s="280"/>
      <c r="M299" s="281" t="s">
        <v>21</v>
      </c>
      <c r="N299" s="282" t="s">
        <v>42</v>
      </c>
      <c r="O299" s="46"/>
      <c r="P299" s="229">
        <f>O299*H299</f>
        <v>0</v>
      </c>
      <c r="Q299" s="229">
        <v>0.048000000000000001</v>
      </c>
      <c r="R299" s="229">
        <f>Q299*H299</f>
        <v>3.7920000000000003</v>
      </c>
      <c r="S299" s="229">
        <v>0</v>
      </c>
      <c r="T299" s="230">
        <f>S299*H299</f>
        <v>0</v>
      </c>
      <c r="AR299" s="23" t="s">
        <v>174</v>
      </c>
      <c r="AT299" s="23" t="s">
        <v>293</v>
      </c>
      <c r="AU299" s="23" t="s">
        <v>80</v>
      </c>
      <c r="AY299" s="23" t="s">
        <v>133</v>
      </c>
      <c r="BE299" s="231">
        <f>IF(N299="základní",J299,0)</f>
        <v>0</v>
      </c>
      <c r="BF299" s="231">
        <f>IF(N299="snížená",J299,0)</f>
        <v>0</v>
      </c>
      <c r="BG299" s="231">
        <f>IF(N299="zákl. přenesená",J299,0)</f>
        <v>0</v>
      </c>
      <c r="BH299" s="231">
        <f>IF(N299="sníž. přenesená",J299,0)</f>
        <v>0</v>
      </c>
      <c r="BI299" s="231">
        <f>IF(N299="nulová",J299,0)</f>
        <v>0</v>
      </c>
      <c r="BJ299" s="23" t="s">
        <v>78</v>
      </c>
      <c r="BK299" s="231">
        <f>ROUND(I299*H299,2)</f>
        <v>0</v>
      </c>
      <c r="BL299" s="23" t="s">
        <v>153</v>
      </c>
      <c r="BM299" s="23" t="s">
        <v>652</v>
      </c>
    </row>
    <row r="300" s="11" customFormat="1">
      <c r="B300" s="238"/>
      <c r="C300" s="239"/>
      <c r="D300" s="232" t="s">
        <v>201</v>
      </c>
      <c r="E300" s="240" t="s">
        <v>21</v>
      </c>
      <c r="F300" s="241" t="s">
        <v>653</v>
      </c>
      <c r="G300" s="239"/>
      <c r="H300" s="242">
        <v>79</v>
      </c>
      <c r="I300" s="243"/>
      <c r="J300" s="239"/>
      <c r="K300" s="239"/>
      <c r="L300" s="244"/>
      <c r="M300" s="245"/>
      <c r="N300" s="246"/>
      <c r="O300" s="246"/>
      <c r="P300" s="246"/>
      <c r="Q300" s="246"/>
      <c r="R300" s="246"/>
      <c r="S300" s="246"/>
      <c r="T300" s="247"/>
      <c r="AT300" s="248" t="s">
        <v>201</v>
      </c>
      <c r="AU300" s="248" t="s">
        <v>80</v>
      </c>
      <c r="AV300" s="11" t="s">
        <v>80</v>
      </c>
      <c r="AW300" s="11" t="s">
        <v>34</v>
      </c>
      <c r="AX300" s="11" t="s">
        <v>78</v>
      </c>
      <c r="AY300" s="248" t="s">
        <v>133</v>
      </c>
    </row>
    <row r="301" s="1" customFormat="1" ht="25.5" customHeight="1">
      <c r="B301" s="45"/>
      <c r="C301" s="220" t="s">
        <v>654</v>
      </c>
      <c r="D301" s="220" t="s">
        <v>134</v>
      </c>
      <c r="E301" s="221" t="s">
        <v>655</v>
      </c>
      <c r="F301" s="222" t="s">
        <v>656</v>
      </c>
      <c r="G301" s="223" t="s">
        <v>236</v>
      </c>
      <c r="H301" s="224">
        <v>14</v>
      </c>
      <c r="I301" s="225"/>
      <c r="J301" s="226">
        <f>ROUND(I301*H301,2)</f>
        <v>0</v>
      </c>
      <c r="K301" s="222" t="s">
        <v>162</v>
      </c>
      <c r="L301" s="71"/>
      <c r="M301" s="227" t="s">
        <v>21</v>
      </c>
      <c r="N301" s="228" t="s">
        <v>42</v>
      </c>
      <c r="O301" s="46"/>
      <c r="P301" s="229">
        <f>O301*H301</f>
        <v>0</v>
      </c>
      <c r="Q301" s="229">
        <v>0</v>
      </c>
      <c r="R301" s="229">
        <f>Q301*H301</f>
        <v>0</v>
      </c>
      <c r="S301" s="229">
        <v>0</v>
      </c>
      <c r="T301" s="230">
        <f>S301*H301</f>
        <v>0</v>
      </c>
      <c r="AR301" s="23" t="s">
        <v>153</v>
      </c>
      <c r="AT301" s="23" t="s">
        <v>134</v>
      </c>
      <c r="AU301" s="23" t="s">
        <v>80</v>
      </c>
      <c r="AY301" s="23" t="s">
        <v>133</v>
      </c>
      <c r="BE301" s="231">
        <f>IF(N301="základní",J301,0)</f>
        <v>0</v>
      </c>
      <c r="BF301" s="231">
        <f>IF(N301="snížená",J301,0)</f>
        <v>0</v>
      </c>
      <c r="BG301" s="231">
        <f>IF(N301="zákl. přenesená",J301,0)</f>
        <v>0</v>
      </c>
      <c r="BH301" s="231">
        <f>IF(N301="sníž. přenesená",J301,0)</f>
        <v>0</v>
      </c>
      <c r="BI301" s="231">
        <f>IF(N301="nulová",J301,0)</f>
        <v>0</v>
      </c>
      <c r="BJ301" s="23" t="s">
        <v>78</v>
      </c>
      <c r="BK301" s="231">
        <f>ROUND(I301*H301,2)</f>
        <v>0</v>
      </c>
      <c r="BL301" s="23" t="s">
        <v>153</v>
      </c>
      <c r="BM301" s="23" t="s">
        <v>657</v>
      </c>
    </row>
    <row r="302" s="1" customFormat="1">
      <c r="B302" s="45"/>
      <c r="C302" s="73"/>
      <c r="D302" s="232" t="s">
        <v>189</v>
      </c>
      <c r="E302" s="73"/>
      <c r="F302" s="233" t="s">
        <v>658</v>
      </c>
      <c r="G302" s="73"/>
      <c r="H302" s="73"/>
      <c r="I302" s="190"/>
      <c r="J302" s="73"/>
      <c r="K302" s="73"/>
      <c r="L302" s="71"/>
      <c r="M302" s="234"/>
      <c r="N302" s="46"/>
      <c r="O302" s="46"/>
      <c r="P302" s="46"/>
      <c r="Q302" s="46"/>
      <c r="R302" s="46"/>
      <c r="S302" s="46"/>
      <c r="T302" s="94"/>
      <c r="AT302" s="23" t="s">
        <v>189</v>
      </c>
      <c r="AU302" s="23" t="s">
        <v>80</v>
      </c>
    </row>
    <row r="303" s="1" customFormat="1" ht="38.25" customHeight="1">
      <c r="B303" s="45"/>
      <c r="C303" s="220" t="s">
        <v>659</v>
      </c>
      <c r="D303" s="220" t="s">
        <v>134</v>
      </c>
      <c r="E303" s="221" t="s">
        <v>660</v>
      </c>
      <c r="F303" s="222" t="s">
        <v>661</v>
      </c>
      <c r="G303" s="223" t="s">
        <v>236</v>
      </c>
      <c r="H303" s="224">
        <v>14</v>
      </c>
      <c r="I303" s="225"/>
      <c r="J303" s="226">
        <f>ROUND(I303*H303,2)</f>
        <v>0</v>
      </c>
      <c r="K303" s="222" t="s">
        <v>162</v>
      </c>
      <c r="L303" s="71"/>
      <c r="M303" s="227" t="s">
        <v>21</v>
      </c>
      <c r="N303" s="228" t="s">
        <v>42</v>
      </c>
      <c r="O303" s="46"/>
      <c r="P303" s="229">
        <f>O303*H303</f>
        <v>0</v>
      </c>
      <c r="Q303" s="229">
        <v>5.0000000000000002E-05</v>
      </c>
      <c r="R303" s="229">
        <f>Q303*H303</f>
        <v>0.00069999999999999999</v>
      </c>
      <c r="S303" s="229">
        <v>0</v>
      </c>
      <c r="T303" s="230">
        <f>S303*H303</f>
        <v>0</v>
      </c>
      <c r="AR303" s="23" t="s">
        <v>153</v>
      </c>
      <c r="AT303" s="23" t="s">
        <v>134</v>
      </c>
      <c r="AU303" s="23" t="s">
        <v>80</v>
      </c>
      <c r="AY303" s="23" t="s">
        <v>133</v>
      </c>
      <c r="BE303" s="231">
        <f>IF(N303="základní",J303,0)</f>
        <v>0</v>
      </c>
      <c r="BF303" s="231">
        <f>IF(N303="snížená",J303,0)</f>
        <v>0</v>
      </c>
      <c r="BG303" s="231">
        <f>IF(N303="zákl. přenesená",J303,0)</f>
        <v>0</v>
      </c>
      <c r="BH303" s="231">
        <f>IF(N303="sníž. přenesená",J303,0)</f>
        <v>0</v>
      </c>
      <c r="BI303" s="231">
        <f>IF(N303="nulová",J303,0)</f>
        <v>0</v>
      </c>
      <c r="BJ303" s="23" t="s">
        <v>78</v>
      </c>
      <c r="BK303" s="231">
        <f>ROUND(I303*H303,2)</f>
        <v>0</v>
      </c>
      <c r="BL303" s="23" t="s">
        <v>153</v>
      </c>
      <c r="BM303" s="23" t="s">
        <v>662</v>
      </c>
    </row>
    <row r="304" s="1" customFormat="1">
      <c r="B304" s="45"/>
      <c r="C304" s="73"/>
      <c r="D304" s="232" t="s">
        <v>189</v>
      </c>
      <c r="E304" s="73"/>
      <c r="F304" s="233" t="s">
        <v>663</v>
      </c>
      <c r="G304" s="73"/>
      <c r="H304" s="73"/>
      <c r="I304" s="190"/>
      <c r="J304" s="73"/>
      <c r="K304" s="73"/>
      <c r="L304" s="71"/>
      <c r="M304" s="234"/>
      <c r="N304" s="46"/>
      <c r="O304" s="46"/>
      <c r="P304" s="46"/>
      <c r="Q304" s="46"/>
      <c r="R304" s="46"/>
      <c r="S304" s="46"/>
      <c r="T304" s="94"/>
      <c r="AT304" s="23" t="s">
        <v>189</v>
      </c>
      <c r="AU304" s="23" t="s">
        <v>80</v>
      </c>
    </row>
    <row r="305" s="1" customFormat="1" ht="16.5" customHeight="1">
      <c r="B305" s="45"/>
      <c r="C305" s="220" t="s">
        <v>664</v>
      </c>
      <c r="D305" s="220" t="s">
        <v>134</v>
      </c>
      <c r="E305" s="221" t="s">
        <v>665</v>
      </c>
      <c r="F305" s="222" t="s">
        <v>666</v>
      </c>
      <c r="G305" s="223" t="s">
        <v>187</v>
      </c>
      <c r="H305" s="224">
        <v>610</v>
      </c>
      <c r="I305" s="225"/>
      <c r="J305" s="226">
        <f>ROUND(I305*H305,2)</f>
        <v>0</v>
      </c>
      <c r="K305" s="222" t="s">
        <v>162</v>
      </c>
      <c r="L305" s="71"/>
      <c r="M305" s="227" t="s">
        <v>21</v>
      </c>
      <c r="N305" s="228" t="s">
        <v>42</v>
      </c>
      <c r="O305" s="46"/>
      <c r="P305" s="229">
        <f>O305*H305</f>
        <v>0</v>
      </c>
      <c r="Q305" s="229">
        <v>0.01375</v>
      </c>
      <c r="R305" s="229">
        <f>Q305*H305</f>
        <v>8.3874999999999993</v>
      </c>
      <c r="S305" s="229">
        <v>0</v>
      </c>
      <c r="T305" s="230">
        <f>S305*H305</f>
        <v>0</v>
      </c>
      <c r="AR305" s="23" t="s">
        <v>153</v>
      </c>
      <c r="AT305" s="23" t="s">
        <v>134</v>
      </c>
      <c r="AU305" s="23" t="s">
        <v>80</v>
      </c>
      <c r="AY305" s="23" t="s">
        <v>133</v>
      </c>
      <c r="BE305" s="231">
        <f>IF(N305="základní",J305,0)</f>
        <v>0</v>
      </c>
      <c r="BF305" s="231">
        <f>IF(N305="snížená",J305,0)</f>
        <v>0</v>
      </c>
      <c r="BG305" s="231">
        <f>IF(N305="zákl. přenesená",J305,0)</f>
        <v>0</v>
      </c>
      <c r="BH305" s="231">
        <f>IF(N305="sníž. přenesená",J305,0)</f>
        <v>0</v>
      </c>
      <c r="BI305" s="231">
        <f>IF(N305="nulová",J305,0)</f>
        <v>0</v>
      </c>
      <c r="BJ305" s="23" t="s">
        <v>78</v>
      </c>
      <c r="BK305" s="231">
        <f>ROUND(I305*H305,2)</f>
        <v>0</v>
      </c>
      <c r="BL305" s="23" t="s">
        <v>153</v>
      </c>
      <c r="BM305" s="23" t="s">
        <v>667</v>
      </c>
    </row>
    <row r="306" s="1" customFormat="1">
      <c r="B306" s="45"/>
      <c r="C306" s="73"/>
      <c r="D306" s="232" t="s">
        <v>189</v>
      </c>
      <c r="E306" s="73"/>
      <c r="F306" s="233" t="s">
        <v>668</v>
      </c>
      <c r="G306" s="73"/>
      <c r="H306" s="73"/>
      <c r="I306" s="190"/>
      <c r="J306" s="73"/>
      <c r="K306" s="73"/>
      <c r="L306" s="71"/>
      <c r="M306" s="234"/>
      <c r="N306" s="46"/>
      <c r="O306" s="46"/>
      <c r="P306" s="46"/>
      <c r="Q306" s="46"/>
      <c r="R306" s="46"/>
      <c r="S306" s="46"/>
      <c r="T306" s="94"/>
      <c r="AT306" s="23" t="s">
        <v>189</v>
      </c>
      <c r="AU306" s="23" t="s">
        <v>80</v>
      </c>
    </row>
    <row r="307" s="11" customFormat="1">
      <c r="B307" s="238"/>
      <c r="C307" s="239"/>
      <c r="D307" s="232" t="s">
        <v>201</v>
      </c>
      <c r="E307" s="240" t="s">
        <v>21</v>
      </c>
      <c r="F307" s="241" t="s">
        <v>669</v>
      </c>
      <c r="G307" s="239"/>
      <c r="H307" s="242">
        <v>610</v>
      </c>
      <c r="I307" s="243"/>
      <c r="J307" s="239"/>
      <c r="K307" s="239"/>
      <c r="L307" s="244"/>
      <c r="M307" s="245"/>
      <c r="N307" s="246"/>
      <c r="O307" s="246"/>
      <c r="P307" s="246"/>
      <c r="Q307" s="246"/>
      <c r="R307" s="246"/>
      <c r="S307" s="246"/>
      <c r="T307" s="247"/>
      <c r="AT307" s="248" t="s">
        <v>201</v>
      </c>
      <c r="AU307" s="248" t="s">
        <v>80</v>
      </c>
      <c r="AV307" s="11" t="s">
        <v>80</v>
      </c>
      <c r="AW307" s="11" t="s">
        <v>34</v>
      </c>
      <c r="AX307" s="11" t="s">
        <v>78</v>
      </c>
      <c r="AY307" s="248" t="s">
        <v>133</v>
      </c>
    </row>
    <row r="308" s="1" customFormat="1" ht="25.5" customHeight="1">
      <c r="B308" s="45"/>
      <c r="C308" s="220" t="s">
        <v>670</v>
      </c>
      <c r="D308" s="220" t="s">
        <v>134</v>
      </c>
      <c r="E308" s="221" t="s">
        <v>671</v>
      </c>
      <c r="F308" s="222" t="s">
        <v>672</v>
      </c>
      <c r="G308" s="223" t="s">
        <v>187</v>
      </c>
      <c r="H308" s="224">
        <v>1037</v>
      </c>
      <c r="I308" s="225"/>
      <c r="J308" s="226">
        <f>ROUND(I308*H308,2)</f>
        <v>0</v>
      </c>
      <c r="K308" s="222" t="s">
        <v>162</v>
      </c>
      <c r="L308" s="71"/>
      <c r="M308" s="227" t="s">
        <v>21</v>
      </c>
      <c r="N308" s="228" t="s">
        <v>42</v>
      </c>
      <c r="O308" s="46"/>
      <c r="P308" s="229">
        <f>O308*H308</f>
        <v>0</v>
      </c>
      <c r="Q308" s="229">
        <v>0.00068999999999999997</v>
      </c>
      <c r="R308" s="229">
        <f>Q308*H308</f>
        <v>0.71553</v>
      </c>
      <c r="S308" s="229">
        <v>0</v>
      </c>
      <c r="T308" s="230">
        <f>S308*H308</f>
        <v>0</v>
      </c>
      <c r="AR308" s="23" t="s">
        <v>153</v>
      </c>
      <c r="AT308" s="23" t="s">
        <v>134</v>
      </c>
      <c r="AU308" s="23" t="s">
        <v>80</v>
      </c>
      <c r="AY308" s="23" t="s">
        <v>133</v>
      </c>
      <c r="BE308" s="231">
        <f>IF(N308="základní",J308,0)</f>
        <v>0</v>
      </c>
      <c r="BF308" s="231">
        <f>IF(N308="snížená",J308,0)</f>
        <v>0</v>
      </c>
      <c r="BG308" s="231">
        <f>IF(N308="zákl. přenesená",J308,0)</f>
        <v>0</v>
      </c>
      <c r="BH308" s="231">
        <f>IF(N308="sníž. přenesená",J308,0)</f>
        <v>0</v>
      </c>
      <c r="BI308" s="231">
        <f>IF(N308="nulová",J308,0)</f>
        <v>0</v>
      </c>
      <c r="BJ308" s="23" t="s">
        <v>78</v>
      </c>
      <c r="BK308" s="231">
        <f>ROUND(I308*H308,2)</f>
        <v>0</v>
      </c>
      <c r="BL308" s="23" t="s">
        <v>153</v>
      </c>
      <c r="BM308" s="23" t="s">
        <v>673</v>
      </c>
    </row>
    <row r="309" s="1" customFormat="1">
      <c r="B309" s="45"/>
      <c r="C309" s="73"/>
      <c r="D309" s="232" t="s">
        <v>189</v>
      </c>
      <c r="E309" s="73"/>
      <c r="F309" s="233" t="s">
        <v>674</v>
      </c>
      <c r="G309" s="73"/>
      <c r="H309" s="73"/>
      <c r="I309" s="190"/>
      <c r="J309" s="73"/>
      <c r="K309" s="73"/>
      <c r="L309" s="71"/>
      <c r="M309" s="234"/>
      <c r="N309" s="46"/>
      <c r="O309" s="46"/>
      <c r="P309" s="46"/>
      <c r="Q309" s="46"/>
      <c r="R309" s="46"/>
      <c r="S309" s="46"/>
      <c r="T309" s="94"/>
      <c r="AT309" s="23" t="s">
        <v>189</v>
      </c>
      <c r="AU309" s="23" t="s">
        <v>80</v>
      </c>
    </row>
    <row r="310" s="1" customFormat="1" ht="38.25" customHeight="1">
      <c r="B310" s="45"/>
      <c r="C310" s="220" t="s">
        <v>675</v>
      </c>
      <c r="D310" s="220" t="s">
        <v>134</v>
      </c>
      <c r="E310" s="221" t="s">
        <v>676</v>
      </c>
      <c r="F310" s="222" t="s">
        <v>677</v>
      </c>
      <c r="G310" s="223" t="s">
        <v>236</v>
      </c>
      <c r="H310" s="224">
        <v>43</v>
      </c>
      <c r="I310" s="225"/>
      <c r="J310" s="226">
        <f>ROUND(I310*H310,2)</f>
        <v>0</v>
      </c>
      <c r="K310" s="222" t="s">
        <v>162</v>
      </c>
      <c r="L310" s="71"/>
      <c r="M310" s="227" t="s">
        <v>21</v>
      </c>
      <c r="N310" s="228" t="s">
        <v>42</v>
      </c>
      <c r="O310" s="46"/>
      <c r="P310" s="229">
        <f>O310*H310</f>
        <v>0</v>
      </c>
      <c r="Q310" s="229">
        <v>0</v>
      </c>
      <c r="R310" s="229">
        <f>Q310*H310</f>
        <v>0</v>
      </c>
      <c r="S310" s="229">
        <v>0.070000000000000007</v>
      </c>
      <c r="T310" s="230">
        <f>S310*H310</f>
        <v>3.0100000000000002</v>
      </c>
      <c r="AR310" s="23" t="s">
        <v>153</v>
      </c>
      <c r="AT310" s="23" t="s">
        <v>134</v>
      </c>
      <c r="AU310" s="23" t="s">
        <v>80</v>
      </c>
      <c r="AY310" s="23" t="s">
        <v>133</v>
      </c>
      <c r="BE310" s="231">
        <f>IF(N310="základní",J310,0)</f>
        <v>0</v>
      </c>
      <c r="BF310" s="231">
        <f>IF(N310="snížená",J310,0)</f>
        <v>0</v>
      </c>
      <c r="BG310" s="231">
        <f>IF(N310="zákl. přenesená",J310,0)</f>
        <v>0</v>
      </c>
      <c r="BH310" s="231">
        <f>IF(N310="sníž. přenesená",J310,0)</f>
        <v>0</v>
      </c>
      <c r="BI310" s="231">
        <f>IF(N310="nulová",J310,0)</f>
        <v>0</v>
      </c>
      <c r="BJ310" s="23" t="s">
        <v>78</v>
      </c>
      <c r="BK310" s="231">
        <f>ROUND(I310*H310,2)</f>
        <v>0</v>
      </c>
      <c r="BL310" s="23" t="s">
        <v>153</v>
      </c>
      <c r="BM310" s="23" t="s">
        <v>678</v>
      </c>
    </row>
    <row r="311" s="1" customFormat="1">
      <c r="B311" s="45"/>
      <c r="C311" s="73"/>
      <c r="D311" s="232" t="s">
        <v>141</v>
      </c>
      <c r="E311" s="73"/>
      <c r="F311" s="233" t="s">
        <v>373</v>
      </c>
      <c r="G311" s="73"/>
      <c r="H311" s="73"/>
      <c r="I311" s="190"/>
      <c r="J311" s="73"/>
      <c r="K311" s="73"/>
      <c r="L311" s="71"/>
      <c r="M311" s="234"/>
      <c r="N311" s="46"/>
      <c r="O311" s="46"/>
      <c r="P311" s="46"/>
      <c r="Q311" s="46"/>
      <c r="R311" s="46"/>
      <c r="S311" s="46"/>
      <c r="T311" s="94"/>
      <c r="AT311" s="23" t="s">
        <v>141</v>
      </c>
      <c r="AU311" s="23" t="s">
        <v>80</v>
      </c>
    </row>
    <row r="312" s="11" customFormat="1">
      <c r="B312" s="238"/>
      <c r="C312" s="239"/>
      <c r="D312" s="232" t="s">
        <v>201</v>
      </c>
      <c r="E312" s="240" t="s">
        <v>21</v>
      </c>
      <c r="F312" s="241" t="s">
        <v>679</v>
      </c>
      <c r="G312" s="239"/>
      <c r="H312" s="242">
        <v>43</v>
      </c>
      <c r="I312" s="243"/>
      <c r="J312" s="239"/>
      <c r="K312" s="239"/>
      <c r="L312" s="244"/>
      <c r="M312" s="245"/>
      <c r="N312" s="246"/>
      <c r="O312" s="246"/>
      <c r="P312" s="246"/>
      <c r="Q312" s="246"/>
      <c r="R312" s="246"/>
      <c r="S312" s="246"/>
      <c r="T312" s="247"/>
      <c r="AT312" s="248" t="s">
        <v>201</v>
      </c>
      <c r="AU312" s="248" t="s">
        <v>80</v>
      </c>
      <c r="AV312" s="11" t="s">
        <v>80</v>
      </c>
      <c r="AW312" s="11" t="s">
        <v>34</v>
      </c>
      <c r="AX312" s="11" t="s">
        <v>78</v>
      </c>
      <c r="AY312" s="248" t="s">
        <v>133</v>
      </c>
    </row>
    <row r="313" s="1" customFormat="1" ht="38.25" customHeight="1">
      <c r="B313" s="45"/>
      <c r="C313" s="220" t="s">
        <v>680</v>
      </c>
      <c r="D313" s="220" t="s">
        <v>134</v>
      </c>
      <c r="E313" s="221" t="s">
        <v>681</v>
      </c>
      <c r="F313" s="222" t="s">
        <v>682</v>
      </c>
      <c r="G313" s="223" t="s">
        <v>137</v>
      </c>
      <c r="H313" s="224">
        <v>2</v>
      </c>
      <c r="I313" s="225"/>
      <c r="J313" s="226">
        <f>ROUND(I313*H313,2)</f>
        <v>0</v>
      </c>
      <c r="K313" s="222" t="s">
        <v>162</v>
      </c>
      <c r="L313" s="71"/>
      <c r="M313" s="227" t="s">
        <v>21</v>
      </c>
      <c r="N313" s="228" t="s">
        <v>42</v>
      </c>
      <c r="O313" s="46"/>
      <c r="P313" s="229">
        <f>O313*H313</f>
        <v>0</v>
      </c>
      <c r="Q313" s="229">
        <v>0</v>
      </c>
      <c r="R313" s="229">
        <f>Q313*H313</f>
        <v>0</v>
      </c>
      <c r="S313" s="229">
        <v>0.082000000000000003</v>
      </c>
      <c r="T313" s="230">
        <f>S313*H313</f>
        <v>0.16400000000000001</v>
      </c>
      <c r="AR313" s="23" t="s">
        <v>153</v>
      </c>
      <c r="AT313" s="23" t="s">
        <v>134</v>
      </c>
      <c r="AU313" s="23" t="s">
        <v>80</v>
      </c>
      <c r="AY313" s="23" t="s">
        <v>133</v>
      </c>
      <c r="BE313" s="231">
        <f>IF(N313="základní",J313,0)</f>
        <v>0</v>
      </c>
      <c r="BF313" s="231">
        <f>IF(N313="snížená",J313,0)</f>
        <v>0</v>
      </c>
      <c r="BG313" s="231">
        <f>IF(N313="zákl. přenesená",J313,0)</f>
        <v>0</v>
      </c>
      <c r="BH313" s="231">
        <f>IF(N313="sníž. přenesená",J313,0)</f>
        <v>0</v>
      </c>
      <c r="BI313" s="231">
        <f>IF(N313="nulová",J313,0)</f>
        <v>0</v>
      </c>
      <c r="BJ313" s="23" t="s">
        <v>78</v>
      </c>
      <c r="BK313" s="231">
        <f>ROUND(I313*H313,2)</f>
        <v>0</v>
      </c>
      <c r="BL313" s="23" t="s">
        <v>153</v>
      </c>
      <c r="BM313" s="23" t="s">
        <v>683</v>
      </c>
    </row>
    <row r="314" s="1" customFormat="1">
      <c r="B314" s="45"/>
      <c r="C314" s="73"/>
      <c r="D314" s="232" t="s">
        <v>189</v>
      </c>
      <c r="E314" s="73"/>
      <c r="F314" s="233" t="s">
        <v>684</v>
      </c>
      <c r="G314" s="73"/>
      <c r="H314" s="73"/>
      <c r="I314" s="190"/>
      <c r="J314" s="73"/>
      <c r="K314" s="73"/>
      <c r="L314" s="71"/>
      <c r="M314" s="234"/>
      <c r="N314" s="46"/>
      <c r="O314" s="46"/>
      <c r="P314" s="46"/>
      <c r="Q314" s="46"/>
      <c r="R314" s="46"/>
      <c r="S314" s="46"/>
      <c r="T314" s="94"/>
      <c r="AT314" s="23" t="s">
        <v>189</v>
      </c>
      <c r="AU314" s="23" t="s">
        <v>80</v>
      </c>
    </row>
    <row r="315" s="10" customFormat="1" ht="29.88" customHeight="1">
      <c r="B315" s="204"/>
      <c r="C315" s="205"/>
      <c r="D315" s="206" t="s">
        <v>70</v>
      </c>
      <c r="E315" s="218" t="s">
        <v>685</v>
      </c>
      <c r="F315" s="218" t="s">
        <v>686</v>
      </c>
      <c r="G315" s="205"/>
      <c r="H315" s="205"/>
      <c r="I315" s="208"/>
      <c r="J315" s="219">
        <f>BK315</f>
        <v>0</v>
      </c>
      <c r="K315" s="205"/>
      <c r="L315" s="210"/>
      <c r="M315" s="211"/>
      <c r="N315" s="212"/>
      <c r="O315" s="212"/>
      <c r="P315" s="213">
        <f>SUM(P316:P322)</f>
        <v>0</v>
      </c>
      <c r="Q315" s="212"/>
      <c r="R315" s="213">
        <f>SUM(R316:R322)</f>
        <v>0</v>
      </c>
      <c r="S315" s="212"/>
      <c r="T315" s="214">
        <f>SUM(T316:T322)</f>
        <v>0</v>
      </c>
      <c r="AR315" s="215" t="s">
        <v>78</v>
      </c>
      <c r="AT315" s="216" t="s">
        <v>70</v>
      </c>
      <c r="AU315" s="216" t="s">
        <v>78</v>
      </c>
      <c r="AY315" s="215" t="s">
        <v>133</v>
      </c>
      <c r="BK315" s="217">
        <f>SUM(BK316:BK322)</f>
        <v>0</v>
      </c>
    </row>
    <row r="316" s="1" customFormat="1" ht="38.25" customHeight="1">
      <c r="B316" s="45"/>
      <c r="C316" s="220" t="s">
        <v>687</v>
      </c>
      <c r="D316" s="220" t="s">
        <v>134</v>
      </c>
      <c r="E316" s="221" t="s">
        <v>688</v>
      </c>
      <c r="F316" s="222" t="s">
        <v>689</v>
      </c>
      <c r="G316" s="223" t="s">
        <v>282</v>
      </c>
      <c r="H316" s="224">
        <v>180.76900000000001</v>
      </c>
      <c r="I316" s="225"/>
      <c r="J316" s="226">
        <f>ROUND(I316*H316,2)</f>
        <v>0</v>
      </c>
      <c r="K316" s="222" t="s">
        <v>21</v>
      </c>
      <c r="L316" s="71"/>
      <c r="M316" s="227" t="s">
        <v>21</v>
      </c>
      <c r="N316" s="228" t="s">
        <v>42</v>
      </c>
      <c r="O316" s="46"/>
      <c r="P316" s="229">
        <f>O316*H316</f>
        <v>0</v>
      </c>
      <c r="Q316" s="229">
        <v>0</v>
      </c>
      <c r="R316" s="229">
        <f>Q316*H316</f>
        <v>0</v>
      </c>
      <c r="S316" s="229">
        <v>0</v>
      </c>
      <c r="T316" s="230">
        <f>S316*H316</f>
        <v>0</v>
      </c>
      <c r="AR316" s="23" t="s">
        <v>153</v>
      </c>
      <c r="AT316" s="23" t="s">
        <v>134</v>
      </c>
      <c r="AU316" s="23" t="s">
        <v>80</v>
      </c>
      <c r="AY316" s="23" t="s">
        <v>133</v>
      </c>
      <c r="BE316" s="231">
        <f>IF(N316="základní",J316,0)</f>
        <v>0</v>
      </c>
      <c r="BF316" s="231">
        <f>IF(N316="snížená",J316,0)</f>
        <v>0</v>
      </c>
      <c r="BG316" s="231">
        <f>IF(N316="zákl. přenesená",J316,0)</f>
        <v>0</v>
      </c>
      <c r="BH316" s="231">
        <f>IF(N316="sníž. přenesená",J316,0)</f>
        <v>0</v>
      </c>
      <c r="BI316" s="231">
        <f>IF(N316="nulová",J316,0)</f>
        <v>0</v>
      </c>
      <c r="BJ316" s="23" t="s">
        <v>78</v>
      </c>
      <c r="BK316" s="231">
        <f>ROUND(I316*H316,2)</f>
        <v>0</v>
      </c>
      <c r="BL316" s="23" t="s">
        <v>153</v>
      </c>
      <c r="BM316" s="23" t="s">
        <v>690</v>
      </c>
    </row>
    <row r="317" s="11" customFormat="1">
      <c r="B317" s="238"/>
      <c r="C317" s="239"/>
      <c r="D317" s="232" t="s">
        <v>201</v>
      </c>
      <c r="E317" s="240" t="s">
        <v>21</v>
      </c>
      <c r="F317" s="241" t="s">
        <v>691</v>
      </c>
      <c r="G317" s="239"/>
      <c r="H317" s="242">
        <v>177.75899999999999</v>
      </c>
      <c r="I317" s="243"/>
      <c r="J317" s="239"/>
      <c r="K317" s="239"/>
      <c r="L317" s="244"/>
      <c r="M317" s="245"/>
      <c r="N317" s="246"/>
      <c r="O317" s="246"/>
      <c r="P317" s="246"/>
      <c r="Q317" s="246"/>
      <c r="R317" s="246"/>
      <c r="S317" s="246"/>
      <c r="T317" s="247"/>
      <c r="AT317" s="248" t="s">
        <v>201</v>
      </c>
      <c r="AU317" s="248" t="s">
        <v>80</v>
      </c>
      <c r="AV317" s="11" t="s">
        <v>80</v>
      </c>
      <c r="AW317" s="11" t="s">
        <v>34</v>
      </c>
      <c r="AX317" s="11" t="s">
        <v>71</v>
      </c>
      <c r="AY317" s="248" t="s">
        <v>133</v>
      </c>
    </row>
    <row r="318" s="12" customFormat="1">
      <c r="B318" s="252"/>
      <c r="C318" s="253"/>
      <c r="D318" s="232" t="s">
        <v>201</v>
      </c>
      <c r="E318" s="254" t="s">
        <v>21</v>
      </c>
      <c r="F318" s="255" t="s">
        <v>259</v>
      </c>
      <c r="G318" s="253"/>
      <c r="H318" s="254" t="s">
        <v>21</v>
      </c>
      <c r="I318" s="256"/>
      <c r="J318" s="253"/>
      <c r="K318" s="253"/>
      <c r="L318" s="257"/>
      <c r="M318" s="258"/>
      <c r="N318" s="259"/>
      <c r="O318" s="259"/>
      <c r="P318" s="259"/>
      <c r="Q318" s="259"/>
      <c r="R318" s="259"/>
      <c r="S318" s="259"/>
      <c r="T318" s="260"/>
      <c r="AT318" s="261" t="s">
        <v>201</v>
      </c>
      <c r="AU318" s="261" t="s">
        <v>80</v>
      </c>
      <c r="AV318" s="12" t="s">
        <v>78</v>
      </c>
      <c r="AW318" s="12" t="s">
        <v>34</v>
      </c>
      <c r="AX318" s="12" t="s">
        <v>71</v>
      </c>
      <c r="AY318" s="261" t="s">
        <v>133</v>
      </c>
    </row>
    <row r="319" s="11" customFormat="1">
      <c r="B319" s="238"/>
      <c r="C319" s="239"/>
      <c r="D319" s="232" t="s">
        <v>201</v>
      </c>
      <c r="E319" s="240" t="s">
        <v>21</v>
      </c>
      <c r="F319" s="241" t="s">
        <v>692</v>
      </c>
      <c r="G319" s="239"/>
      <c r="H319" s="242">
        <v>3.0099999999999998</v>
      </c>
      <c r="I319" s="243"/>
      <c r="J319" s="239"/>
      <c r="K319" s="239"/>
      <c r="L319" s="244"/>
      <c r="M319" s="245"/>
      <c r="N319" s="246"/>
      <c r="O319" s="246"/>
      <c r="P319" s="246"/>
      <c r="Q319" s="246"/>
      <c r="R319" s="246"/>
      <c r="S319" s="246"/>
      <c r="T319" s="247"/>
      <c r="AT319" s="248" t="s">
        <v>201</v>
      </c>
      <c r="AU319" s="248" t="s">
        <v>80</v>
      </c>
      <c r="AV319" s="11" t="s">
        <v>80</v>
      </c>
      <c r="AW319" s="11" t="s">
        <v>34</v>
      </c>
      <c r="AX319" s="11" t="s">
        <v>71</v>
      </c>
      <c r="AY319" s="248" t="s">
        <v>133</v>
      </c>
    </row>
    <row r="320" s="13" customFormat="1">
      <c r="B320" s="262"/>
      <c r="C320" s="263"/>
      <c r="D320" s="232" t="s">
        <v>201</v>
      </c>
      <c r="E320" s="264" t="s">
        <v>21</v>
      </c>
      <c r="F320" s="265" t="s">
        <v>248</v>
      </c>
      <c r="G320" s="263"/>
      <c r="H320" s="266">
        <v>180.76900000000001</v>
      </c>
      <c r="I320" s="267"/>
      <c r="J320" s="263"/>
      <c r="K320" s="263"/>
      <c r="L320" s="268"/>
      <c r="M320" s="269"/>
      <c r="N320" s="270"/>
      <c r="O320" s="270"/>
      <c r="P320" s="270"/>
      <c r="Q320" s="270"/>
      <c r="R320" s="270"/>
      <c r="S320" s="270"/>
      <c r="T320" s="271"/>
      <c r="AT320" s="272" t="s">
        <v>201</v>
      </c>
      <c r="AU320" s="272" t="s">
        <v>80</v>
      </c>
      <c r="AV320" s="13" t="s">
        <v>153</v>
      </c>
      <c r="AW320" s="13" t="s">
        <v>34</v>
      </c>
      <c r="AX320" s="13" t="s">
        <v>78</v>
      </c>
      <c r="AY320" s="272" t="s">
        <v>133</v>
      </c>
    </row>
    <row r="321" s="1" customFormat="1" ht="25.5" customHeight="1">
      <c r="B321" s="45"/>
      <c r="C321" s="220" t="s">
        <v>693</v>
      </c>
      <c r="D321" s="220" t="s">
        <v>134</v>
      </c>
      <c r="E321" s="221" t="s">
        <v>694</v>
      </c>
      <c r="F321" s="222" t="s">
        <v>695</v>
      </c>
      <c r="G321" s="223" t="s">
        <v>282</v>
      </c>
      <c r="H321" s="224">
        <v>180.76900000000001</v>
      </c>
      <c r="I321" s="225"/>
      <c r="J321" s="226">
        <f>ROUND(I321*H321,2)</f>
        <v>0</v>
      </c>
      <c r="K321" s="222" t="s">
        <v>162</v>
      </c>
      <c r="L321" s="71"/>
      <c r="M321" s="227" t="s">
        <v>21</v>
      </c>
      <c r="N321" s="228" t="s">
        <v>42</v>
      </c>
      <c r="O321" s="46"/>
      <c r="P321" s="229">
        <f>O321*H321</f>
        <v>0</v>
      </c>
      <c r="Q321" s="229">
        <v>0</v>
      </c>
      <c r="R321" s="229">
        <f>Q321*H321</f>
        <v>0</v>
      </c>
      <c r="S321" s="229">
        <v>0</v>
      </c>
      <c r="T321" s="230">
        <f>S321*H321</f>
        <v>0</v>
      </c>
      <c r="AR321" s="23" t="s">
        <v>153</v>
      </c>
      <c r="AT321" s="23" t="s">
        <v>134</v>
      </c>
      <c r="AU321" s="23" t="s">
        <v>80</v>
      </c>
      <c r="AY321" s="23" t="s">
        <v>133</v>
      </c>
      <c r="BE321" s="231">
        <f>IF(N321="základní",J321,0)</f>
        <v>0</v>
      </c>
      <c r="BF321" s="231">
        <f>IF(N321="snížená",J321,0)</f>
        <v>0</v>
      </c>
      <c r="BG321" s="231">
        <f>IF(N321="zákl. přenesená",J321,0)</f>
        <v>0</v>
      </c>
      <c r="BH321" s="231">
        <f>IF(N321="sníž. přenesená",J321,0)</f>
        <v>0</v>
      </c>
      <c r="BI321" s="231">
        <f>IF(N321="nulová",J321,0)</f>
        <v>0</v>
      </c>
      <c r="BJ321" s="23" t="s">
        <v>78</v>
      </c>
      <c r="BK321" s="231">
        <f>ROUND(I321*H321,2)</f>
        <v>0</v>
      </c>
      <c r="BL321" s="23" t="s">
        <v>153</v>
      </c>
      <c r="BM321" s="23" t="s">
        <v>696</v>
      </c>
    </row>
    <row r="322" s="1" customFormat="1">
      <c r="B322" s="45"/>
      <c r="C322" s="73"/>
      <c r="D322" s="232" t="s">
        <v>189</v>
      </c>
      <c r="E322" s="73"/>
      <c r="F322" s="233" t="s">
        <v>697</v>
      </c>
      <c r="G322" s="73"/>
      <c r="H322" s="73"/>
      <c r="I322" s="190"/>
      <c r="J322" s="73"/>
      <c r="K322" s="73"/>
      <c r="L322" s="71"/>
      <c r="M322" s="234"/>
      <c r="N322" s="46"/>
      <c r="O322" s="46"/>
      <c r="P322" s="46"/>
      <c r="Q322" s="46"/>
      <c r="R322" s="46"/>
      <c r="S322" s="46"/>
      <c r="T322" s="94"/>
      <c r="AT322" s="23" t="s">
        <v>189</v>
      </c>
      <c r="AU322" s="23" t="s">
        <v>80</v>
      </c>
    </row>
    <row r="323" s="10" customFormat="1" ht="29.88" customHeight="1">
      <c r="B323" s="204"/>
      <c r="C323" s="205"/>
      <c r="D323" s="206" t="s">
        <v>70</v>
      </c>
      <c r="E323" s="218" t="s">
        <v>698</v>
      </c>
      <c r="F323" s="218" t="s">
        <v>699</v>
      </c>
      <c r="G323" s="205"/>
      <c r="H323" s="205"/>
      <c r="I323" s="208"/>
      <c r="J323" s="219">
        <f>BK323</f>
        <v>0</v>
      </c>
      <c r="K323" s="205"/>
      <c r="L323" s="210"/>
      <c r="M323" s="211"/>
      <c r="N323" s="212"/>
      <c r="O323" s="212"/>
      <c r="P323" s="213">
        <f>SUM(P324:P327)</f>
        <v>0</v>
      </c>
      <c r="Q323" s="212"/>
      <c r="R323" s="213">
        <f>SUM(R324:R327)</f>
        <v>0</v>
      </c>
      <c r="S323" s="212"/>
      <c r="T323" s="214">
        <f>SUM(T324:T327)</f>
        <v>0</v>
      </c>
      <c r="AR323" s="215" t="s">
        <v>78</v>
      </c>
      <c r="AT323" s="216" t="s">
        <v>70</v>
      </c>
      <c r="AU323" s="216" t="s">
        <v>78</v>
      </c>
      <c r="AY323" s="215" t="s">
        <v>133</v>
      </c>
      <c r="BK323" s="217">
        <f>SUM(BK324:BK327)</f>
        <v>0</v>
      </c>
    </row>
    <row r="324" s="1" customFormat="1" ht="25.5" customHeight="1">
      <c r="B324" s="45"/>
      <c r="C324" s="220" t="s">
        <v>700</v>
      </c>
      <c r="D324" s="220" t="s">
        <v>134</v>
      </c>
      <c r="E324" s="221" t="s">
        <v>701</v>
      </c>
      <c r="F324" s="222" t="s">
        <v>702</v>
      </c>
      <c r="G324" s="223" t="s">
        <v>282</v>
      </c>
      <c r="H324" s="224">
        <v>492.041</v>
      </c>
      <c r="I324" s="225"/>
      <c r="J324" s="226">
        <f>ROUND(I324*H324,2)</f>
        <v>0</v>
      </c>
      <c r="K324" s="222" t="s">
        <v>162</v>
      </c>
      <c r="L324" s="71"/>
      <c r="M324" s="227" t="s">
        <v>21</v>
      </c>
      <c r="N324" s="228" t="s">
        <v>42</v>
      </c>
      <c r="O324" s="46"/>
      <c r="P324" s="229">
        <f>O324*H324</f>
        <v>0</v>
      </c>
      <c r="Q324" s="229">
        <v>0</v>
      </c>
      <c r="R324" s="229">
        <f>Q324*H324</f>
        <v>0</v>
      </c>
      <c r="S324" s="229">
        <v>0</v>
      </c>
      <c r="T324" s="230">
        <f>S324*H324</f>
        <v>0</v>
      </c>
      <c r="AR324" s="23" t="s">
        <v>153</v>
      </c>
      <c r="AT324" s="23" t="s">
        <v>134</v>
      </c>
      <c r="AU324" s="23" t="s">
        <v>80</v>
      </c>
      <c r="AY324" s="23" t="s">
        <v>133</v>
      </c>
      <c r="BE324" s="231">
        <f>IF(N324="základní",J324,0)</f>
        <v>0</v>
      </c>
      <c r="BF324" s="231">
        <f>IF(N324="snížená",J324,0)</f>
        <v>0</v>
      </c>
      <c r="BG324" s="231">
        <f>IF(N324="zákl. přenesená",J324,0)</f>
        <v>0</v>
      </c>
      <c r="BH324" s="231">
        <f>IF(N324="sníž. přenesená",J324,0)</f>
        <v>0</v>
      </c>
      <c r="BI324" s="231">
        <f>IF(N324="nulová",J324,0)</f>
        <v>0</v>
      </c>
      <c r="BJ324" s="23" t="s">
        <v>78</v>
      </c>
      <c r="BK324" s="231">
        <f>ROUND(I324*H324,2)</f>
        <v>0</v>
      </c>
      <c r="BL324" s="23" t="s">
        <v>153</v>
      </c>
      <c r="BM324" s="23" t="s">
        <v>703</v>
      </c>
    </row>
    <row r="325" s="1" customFormat="1">
      <c r="B325" s="45"/>
      <c r="C325" s="73"/>
      <c r="D325" s="232" t="s">
        <v>189</v>
      </c>
      <c r="E325" s="73"/>
      <c r="F325" s="233" t="s">
        <v>704</v>
      </c>
      <c r="G325" s="73"/>
      <c r="H325" s="73"/>
      <c r="I325" s="190"/>
      <c r="J325" s="73"/>
      <c r="K325" s="73"/>
      <c r="L325" s="71"/>
      <c r="M325" s="234"/>
      <c r="N325" s="46"/>
      <c r="O325" s="46"/>
      <c r="P325" s="46"/>
      <c r="Q325" s="46"/>
      <c r="R325" s="46"/>
      <c r="S325" s="46"/>
      <c r="T325" s="94"/>
      <c r="AT325" s="23" t="s">
        <v>189</v>
      </c>
      <c r="AU325" s="23" t="s">
        <v>80</v>
      </c>
    </row>
    <row r="326" s="1" customFormat="1" ht="38.25" customHeight="1">
      <c r="B326" s="45"/>
      <c r="C326" s="220" t="s">
        <v>705</v>
      </c>
      <c r="D326" s="220" t="s">
        <v>134</v>
      </c>
      <c r="E326" s="221" t="s">
        <v>706</v>
      </c>
      <c r="F326" s="222" t="s">
        <v>707</v>
      </c>
      <c r="G326" s="223" t="s">
        <v>282</v>
      </c>
      <c r="H326" s="224">
        <v>492.041</v>
      </c>
      <c r="I326" s="225"/>
      <c r="J326" s="226">
        <f>ROUND(I326*H326,2)</f>
        <v>0</v>
      </c>
      <c r="K326" s="222" t="s">
        <v>162</v>
      </c>
      <c r="L326" s="71"/>
      <c r="M326" s="227" t="s">
        <v>21</v>
      </c>
      <c r="N326" s="228" t="s">
        <v>42</v>
      </c>
      <c r="O326" s="46"/>
      <c r="P326" s="229">
        <f>O326*H326</f>
        <v>0</v>
      </c>
      <c r="Q326" s="229">
        <v>0</v>
      </c>
      <c r="R326" s="229">
        <f>Q326*H326</f>
        <v>0</v>
      </c>
      <c r="S326" s="229">
        <v>0</v>
      </c>
      <c r="T326" s="230">
        <f>S326*H326</f>
        <v>0</v>
      </c>
      <c r="AR326" s="23" t="s">
        <v>153</v>
      </c>
      <c r="AT326" s="23" t="s">
        <v>134</v>
      </c>
      <c r="AU326" s="23" t="s">
        <v>80</v>
      </c>
      <c r="AY326" s="23" t="s">
        <v>133</v>
      </c>
      <c r="BE326" s="231">
        <f>IF(N326="základní",J326,0)</f>
        <v>0</v>
      </c>
      <c r="BF326" s="231">
        <f>IF(N326="snížená",J326,0)</f>
        <v>0</v>
      </c>
      <c r="BG326" s="231">
        <f>IF(N326="zákl. přenesená",J326,0)</f>
        <v>0</v>
      </c>
      <c r="BH326" s="231">
        <f>IF(N326="sníž. přenesená",J326,0)</f>
        <v>0</v>
      </c>
      <c r="BI326" s="231">
        <f>IF(N326="nulová",J326,0)</f>
        <v>0</v>
      </c>
      <c r="BJ326" s="23" t="s">
        <v>78</v>
      </c>
      <c r="BK326" s="231">
        <f>ROUND(I326*H326,2)</f>
        <v>0</v>
      </c>
      <c r="BL326" s="23" t="s">
        <v>153</v>
      </c>
      <c r="BM326" s="23" t="s">
        <v>708</v>
      </c>
    </row>
    <row r="327" s="1" customFormat="1">
      <c r="B327" s="45"/>
      <c r="C327" s="73"/>
      <c r="D327" s="232" t="s">
        <v>189</v>
      </c>
      <c r="E327" s="73"/>
      <c r="F327" s="233" t="s">
        <v>704</v>
      </c>
      <c r="G327" s="73"/>
      <c r="H327" s="73"/>
      <c r="I327" s="190"/>
      <c r="J327" s="73"/>
      <c r="K327" s="73"/>
      <c r="L327" s="71"/>
      <c r="M327" s="235"/>
      <c r="N327" s="236"/>
      <c r="O327" s="236"/>
      <c r="P327" s="236"/>
      <c r="Q327" s="236"/>
      <c r="R327" s="236"/>
      <c r="S327" s="236"/>
      <c r="T327" s="237"/>
      <c r="AT327" s="23" t="s">
        <v>189</v>
      </c>
      <c r="AU327" s="23" t="s">
        <v>80</v>
      </c>
    </row>
    <row r="328" s="1" customFormat="1" ht="6.96" customHeight="1">
      <c r="B328" s="66"/>
      <c r="C328" s="67"/>
      <c r="D328" s="67"/>
      <c r="E328" s="67"/>
      <c r="F328" s="67"/>
      <c r="G328" s="67"/>
      <c r="H328" s="67"/>
      <c r="I328" s="165"/>
      <c r="J328" s="67"/>
      <c r="K328" s="67"/>
      <c r="L328" s="71"/>
    </row>
  </sheetData>
  <sheetProtection sheet="1" autoFilter="0" formatColumns="0" formatRows="0" objects="1" scenarios="1" spinCount="100000" saltValue="9FKNjkx5jAvPsrrgy/teyZBIF4JMkh30JEVKDloNk4P9F1C7tzi1R0SFYJFe2e9URRjBTFUqfsTzFbTzWanRyA==" hashValue="elxQY+tOVyDZQjSxk3QMkXNBuizHovtgqZEn6LxxFQZRIW4ufQa/JgprRYhFkvb98Dq7cL+fuwBHMqNrzl4NlQ==" algorithmName="SHA-512" password="CC35"/>
  <autoFilter ref="C85:K327"/>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99</v>
      </c>
      <c r="G1" s="138" t="s">
        <v>100</v>
      </c>
      <c r="H1" s="138"/>
      <c r="I1" s="139"/>
      <c r="J1" s="138" t="s">
        <v>101</v>
      </c>
      <c r="K1" s="137" t="s">
        <v>102</v>
      </c>
      <c r="L1" s="138" t="s">
        <v>103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89</v>
      </c>
    </row>
    <row r="3" ht="6.96" customHeight="1">
      <c r="B3" s="24"/>
      <c r="C3" s="25"/>
      <c r="D3" s="25"/>
      <c r="E3" s="25"/>
      <c r="F3" s="25"/>
      <c r="G3" s="25"/>
      <c r="H3" s="25"/>
      <c r="I3" s="140"/>
      <c r="J3" s="25"/>
      <c r="K3" s="26"/>
      <c r="AT3" s="23" t="s">
        <v>80</v>
      </c>
    </row>
    <row r="4" ht="36.96" customHeight="1">
      <c r="B4" s="27"/>
      <c r="C4" s="28"/>
      <c r="D4" s="29" t="s">
        <v>104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HOLOUBKOV – II/605 PRŮTAH – 1.etapa</v>
      </c>
      <c r="F7" s="39"/>
      <c r="G7" s="39"/>
      <c r="H7" s="39"/>
      <c r="I7" s="141"/>
      <c r="J7" s="28"/>
      <c r="K7" s="30"/>
    </row>
    <row r="8" s="1" customFormat="1">
      <c r="B8" s="45"/>
      <c r="C8" s="46"/>
      <c r="D8" s="39" t="s">
        <v>105</v>
      </c>
      <c r="E8" s="46"/>
      <c r="F8" s="46"/>
      <c r="G8" s="46"/>
      <c r="H8" s="46"/>
      <c r="I8" s="143"/>
      <c r="J8" s="46"/>
      <c r="K8" s="50"/>
    </row>
    <row r="9" s="1" customFormat="1" ht="36.96" customHeight="1">
      <c r="B9" s="45"/>
      <c r="C9" s="46"/>
      <c r="D9" s="46"/>
      <c r="E9" s="144" t="s">
        <v>709</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20. 12. 2017</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tr">
        <f>IF('Rekapitulace stavby'!AN16="","",'Rekapitulace stavby'!AN16)</f>
        <v/>
      </c>
      <c r="K20" s="50"/>
    </row>
    <row r="21" s="1" customFormat="1" ht="18" customHeight="1">
      <c r="B21" s="45"/>
      <c r="C21" s="46"/>
      <c r="D21" s="46"/>
      <c r="E21" s="34" t="str">
        <f>IF('Rekapitulace stavby'!E17="","",'Rekapitulace stavby'!E17)</f>
        <v xml:space="preserve"> </v>
      </c>
      <c r="F21" s="46"/>
      <c r="G21" s="46"/>
      <c r="H21" s="46"/>
      <c r="I21" s="145" t="s">
        <v>30</v>
      </c>
      <c r="J21" s="34" t="str">
        <f>IF('Rekapitulace stavby'!AN17="","",'Rekapitulace stavby'!AN17)</f>
        <v/>
      </c>
      <c r="K21" s="50"/>
    </row>
    <row r="22" s="1" customFormat="1" ht="6.96" customHeight="1">
      <c r="B22" s="45"/>
      <c r="C22" s="46"/>
      <c r="D22" s="46"/>
      <c r="E22" s="46"/>
      <c r="F22" s="46"/>
      <c r="G22" s="46"/>
      <c r="H22" s="46"/>
      <c r="I22" s="143"/>
      <c r="J22" s="46"/>
      <c r="K22" s="50"/>
    </row>
    <row r="23" s="1" customFormat="1" ht="14.4" customHeight="1">
      <c r="B23" s="45"/>
      <c r="C23" s="46"/>
      <c r="D23" s="39" t="s">
        <v>35</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37</v>
      </c>
      <c r="E27" s="46"/>
      <c r="F27" s="46"/>
      <c r="G27" s="46"/>
      <c r="H27" s="46"/>
      <c r="I27" s="143"/>
      <c r="J27" s="154">
        <f>ROUND(J86,2)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39</v>
      </c>
      <c r="G29" s="46"/>
      <c r="H29" s="46"/>
      <c r="I29" s="155" t="s">
        <v>38</v>
      </c>
      <c r="J29" s="51" t="s">
        <v>40</v>
      </c>
      <c r="K29" s="50"/>
    </row>
    <row r="30" s="1" customFormat="1" ht="14.4" customHeight="1">
      <c r="B30" s="45"/>
      <c r="C30" s="46"/>
      <c r="D30" s="54" t="s">
        <v>41</v>
      </c>
      <c r="E30" s="54" t="s">
        <v>42</v>
      </c>
      <c r="F30" s="156">
        <f>ROUND(SUM(BE86:BE352), 2)</f>
        <v>0</v>
      </c>
      <c r="G30" s="46"/>
      <c r="H30" s="46"/>
      <c r="I30" s="157">
        <v>0.20999999999999999</v>
      </c>
      <c r="J30" s="156">
        <f>ROUND(ROUND((SUM(BE86:BE352)), 2)*I30, 2)</f>
        <v>0</v>
      </c>
      <c r="K30" s="50"/>
    </row>
    <row r="31" s="1" customFormat="1" ht="14.4" customHeight="1">
      <c r="B31" s="45"/>
      <c r="C31" s="46"/>
      <c r="D31" s="46"/>
      <c r="E31" s="54" t="s">
        <v>43</v>
      </c>
      <c r="F31" s="156">
        <f>ROUND(SUM(BF86:BF352), 2)</f>
        <v>0</v>
      </c>
      <c r="G31" s="46"/>
      <c r="H31" s="46"/>
      <c r="I31" s="157">
        <v>0.14999999999999999</v>
      </c>
      <c r="J31" s="156">
        <f>ROUND(ROUND((SUM(BF86:BF352)), 2)*I31, 2)</f>
        <v>0</v>
      </c>
      <c r="K31" s="50"/>
    </row>
    <row r="32" hidden="1" s="1" customFormat="1" ht="14.4" customHeight="1">
      <c r="B32" s="45"/>
      <c r="C32" s="46"/>
      <c r="D32" s="46"/>
      <c r="E32" s="54" t="s">
        <v>44</v>
      </c>
      <c r="F32" s="156">
        <f>ROUND(SUM(BG86:BG352), 2)</f>
        <v>0</v>
      </c>
      <c r="G32" s="46"/>
      <c r="H32" s="46"/>
      <c r="I32" s="157">
        <v>0.20999999999999999</v>
      </c>
      <c r="J32" s="156">
        <v>0</v>
      </c>
      <c r="K32" s="50"/>
    </row>
    <row r="33" hidden="1" s="1" customFormat="1" ht="14.4" customHeight="1">
      <c r="B33" s="45"/>
      <c r="C33" s="46"/>
      <c r="D33" s="46"/>
      <c r="E33" s="54" t="s">
        <v>45</v>
      </c>
      <c r="F33" s="156">
        <f>ROUND(SUM(BH86:BH352), 2)</f>
        <v>0</v>
      </c>
      <c r="G33" s="46"/>
      <c r="H33" s="46"/>
      <c r="I33" s="157">
        <v>0.14999999999999999</v>
      </c>
      <c r="J33" s="156">
        <v>0</v>
      </c>
      <c r="K33" s="50"/>
    </row>
    <row r="34" hidden="1" s="1" customFormat="1" ht="14.4" customHeight="1">
      <c r="B34" s="45"/>
      <c r="C34" s="46"/>
      <c r="D34" s="46"/>
      <c r="E34" s="54" t="s">
        <v>46</v>
      </c>
      <c r="F34" s="156">
        <f>ROUND(SUM(BI86:BI352),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47</v>
      </c>
      <c r="E36" s="97"/>
      <c r="F36" s="97"/>
      <c r="G36" s="160" t="s">
        <v>48</v>
      </c>
      <c r="H36" s="161" t="s">
        <v>49</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HOLOUBKOV – II/605 PRŮTAH – 1.etapa</v>
      </c>
      <c r="F45" s="39"/>
      <c r="G45" s="39"/>
      <c r="H45" s="39"/>
      <c r="I45" s="143"/>
      <c r="J45" s="46"/>
      <c r="K45" s="50"/>
    </row>
    <row r="46" s="1" customFormat="1" ht="14.4" customHeight="1">
      <c r="B46" s="45"/>
      <c r="C46" s="39" t="s">
        <v>105</v>
      </c>
      <c r="D46" s="46"/>
      <c r="E46" s="46"/>
      <c r="F46" s="46"/>
      <c r="G46" s="46"/>
      <c r="H46" s="46"/>
      <c r="I46" s="143"/>
      <c r="J46" s="46"/>
      <c r="K46" s="50"/>
    </row>
    <row r="47" s="1" customFormat="1" ht="17.25" customHeight="1">
      <c r="B47" s="45"/>
      <c r="C47" s="46"/>
      <c r="D47" s="46"/>
      <c r="E47" s="144" t="str">
        <f>E9</f>
        <v>SO 102 - Místní komunikace, chodníky</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 </v>
      </c>
      <c r="G49" s="46"/>
      <c r="H49" s="46"/>
      <c r="I49" s="145" t="s">
        <v>25</v>
      </c>
      <c r="J49" s="146" t="str">
        <f>IF(J12="","",J12)</f>
        <v>20. 12. 2017</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SÚSPK a Obec Holoubkov</v>
      </c>
      <c r="G51" s="46"/>
      <c r="H51" s="46"/>
      <c r="I51" s="145" t="s">
        <v>33</v>
      </c>
      <c r="J51" s="43" t="str">
        <f>E21</f>
        <v xml:space="preserve"> </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108</v>
      </c>
      <c r="D54" s="158"/>
      <c r="E54" s="158"/>
      <c r="F54" s="158"/>
      <c r="G54" s="158"/>
      <c r="H54" s="158"/>
      <c r="I54" s="172"/>
      <c r="J54" s="173" t="s">
        <v>109</v>
      </c>
      <c r="K54" s="174"/>
    </row>
    <row r="55" s="1" customFormat="1" ht="10.32" customHeight="1">
      <c r="B55" s="45"/>
      <c r="C55" s="46"/>
      <c r="D55" s="46"/>
      <c r="E55" s="46"/>
      <c r="F55" s="46"/>
      <c r="G55" s="46"/>
      <c r="H55" s="46"/>
      <c r="I55" s="143"/>
      <c r="J55" s="46"/>
      <c r="K55" s="50"/>
    </row>
    <row r="56" s="1" customFormat="1" ht="29.28" customHeight="1">
      <c r="B56" s="45"/>
      <c r="C56" s="175" t="s">
        <v>110</v>
      </c>
      <c r="D56" s="46"/>
      <c r="E56" s="46"/>
      <c r="F56" s="46"/>
      <c r="G56" s="46"/>
      <c r="H56" s="46"/>
      <c r="I56" s="143"/>
      <c r="J56" s="154">
        <f>J86</f>
        <v>0</v>
      </c>
      <c r="K56" s="50"/>
      <c r="AU56" s="23" t="s">
        <v>111</v>
      </c>
    </row>
    <row r="57" s="7" customFormat="1" ht="24.96" customHeight="1">
      <c r="B57" s="176"/>
      <c r="C57" s="177"/>
      <c r="D57" s="178" t="s">
        <v>179</v>
      </c>
      <c r="E57" s="179"/>
      <c r="F57" s="179"/>
      <c r="G57" s="179"/>
      <c r="H57" s="179"/>
      <c r="I57" s="180"/>
      <c r="J57" s="181">
        <f>J87</f>
        <v>0</v>
      </c>
      <c r="K57" s="182"/>
    </row>
    <row r="58" s="8" customFormat="1" ht="19.92" customHeight="1">
      <c r="B58" s="183"/>
      <c r="C58" s="184"/>
      <c r="D58" s="185" t="s">
        <v>180</v>
      </c>
      <c r="E58" s="186"/>
      <c r="F58" s="186"/>
      <c r="G58" s="186"/>
      <c r="H58" s="186"/>
      <c r="I58" s="187"/>
      <c r="J58" s="188">
        <f>J88</f>
        <v>0</v>
      </c>
      <c r="K58" s="189"/>
    </row>
    <row r="59" s="8" customFormat="1" ht="19.92" customHeight="1">
      <c r="B59" s="183"/>
      <c r="C59" s="184"/>
      <c r="D59" s="185" t="s">
        <v>220</v>
      </c>
      <c r="E59" s="186"/>
      <c r="F59" s="186"/>
      <c r="G59" s="186"/>
      <c r="H59" s="186"/>
      <c r="I59" s="187"/>
      <c r="J59" s="188">
        <f>J166</f>
        <v>0</v>
      </c>
      <c r="K59" s="189"/>
    </row>
    <row r="60" s="8" customFormat="1" ht="19.92" customHeight="1">
      <c r="B60" s="183"/>
      <c r="C60" s="184"/>
      <c r="D60" s="185" t="s">
        <v>221</v>
      </c>
      <c r="E60" s="186"/>
      <c r="F60" s="186"/>
      <c r="G60" s="186"/>
      <c r="H60" s="186"/>
      <c r="I60" s="187"/>
      <c r="J60" s="188">
        <f>J175</f>
        <v>0</v>
      </c>
      <c r="K60" s="189"/>
    </row>
    <row r="61" s="8" customFormat="1" ht="19.92" customHeight="1">
      <c r="B61" s="183"/>
      <c r="C61" s="184"/>
      <c r="D61" s="185" t="s">
        <v>222</v>
      </c>
      <c r="E61" s="186"/>
      <c r="F61" s="186"/>
      <c r="G61" s="186"/>
      <c r="H61" s="186"/>
      <c r="I61" s="187"/>
      <c r="J61" s="188">
        <f>J207</f>
        <v>0</v>
      </c>
      <c r="K61" s="189"/>
    </row>
    <row r="62" s="8" customFormat="1" ht="19.92" customHeight="1">
      <c r="B62" s="183"/>
      <c r="C62" s="184"/>
      <c r="D62" s="185" t="s">
        <v>181</v>
      </c>
      <c r="E62" s="186"/>
      <c r="F62" s="186"/>
      <c r="G62" s="186"/>
      <c r="H62" s="186"/>
      <c r="I62" s="187"/>
      <c r="J62" s="188">
        <f>J214</f>
        <v>0</v>
      </c>
      <c r="K62" s="189"/>
    </row>
    <row r="63" s="8" customFormat="1" ht="19.92" customHeight="1">
      <c r="B63" s="183"/>
      <c r="C63" s="184"/>
      <c r="D63" s="185" t="s">
        <v>223</v>
      </c>
      <c r="E63" s="186"/>
      <c r="F63" s="186"/>
      <c r="G63" s="186"/>
      <c r="H63" s="186"/>
      <c r="I63" s="187"/>
      <c r="J63" s="188">
        <f>J245</f>
        <v>0</v>
      </c>
      <c r="K63" s="189"/>
    </row>
    <row r="64" s="8" customFormat="1" ht="19.92" customHeight="1">
      <c r="B64" s="183"/>
      <c r="C64" s="184"/>
      <c r="D64" s="185" t="s">
        <v>224</v>
      </c>
      <c r="E64" s="186"/>
      <c r="F64" s="186"/>
      <c r="G64" s="186"/>
      <c r="H64" s="186"/>
      <c r="I64" s="187"/>
      <c r="J64" s="188">
        <f>J279</f>
        <v>0</v>
      </c>
      <c r="K64" s="189"/>
    </row>
    <row r="65" s="8" customFormat="1" ht="19.92" customHeight="1">
      <c r="B65" s="183"/>
      <c r="C65" s="184"/>
      <c r="D65" s="185" t="s">
        <v>225</v>
      </c>
      <c r="E65" s="186"/>
      <c r="F65" s="186"/>
      <c r="G65" s="186"/>
      <c r="H65" s="186"/>
      <c r="I65" s="187"/>
      <c r="J65" s="188">
        <f>J337</f>
        <v>0</v>
      </c>
      <c r="K65" s="189"/>
    </row>
    <row r="66" s="8" customFormat="1" ht="19.92" customHeight="1">
      <c r="B66" s="183"/>
      <c r="C66" s="184"/>
      <c r="D66" s="185" t="s">
        <v>226</v>
      </c>
      <c r="E66" s="186"/>
      <c r="F66" s="186"/>
      <c r="G66" s="186"/>
      <c r="H66" s="186"/>
      <c r="I66" s="187"/>
      <c r="J66" s="188">
        <f>J348</f>
        <v>0</v>
      </c>
      <c r="K66" s="189"/>
    </row>
    <row r="67" s="1" customFormat="1" ht="21.84" customHeight="1">
      <c r="B67" s="45"/>
      <c r="C67" s="46"/>
      <c r="D67" s="46"/>
      <c r="E67" s="46"/>
      <c r="F67" s="46"/>
      <c r="G67" s="46"/>
      <c r="H67" s="46"/>
      <c r="I67" s="143"/>
      <c r="J67" s="46"/>
      <c r="K67" s="50"/>
    </row>
    <row r="68" s="1" customFormat="1" ht="6.96" customHeight="1">
      <c r="B68" s="66"/>
      <c r="C68" s="67"/>
      <c r="D68" s="67"/>
      <c r="E68" s="67"/>
      <c r="F68" s="67"/>
      <c r="G68" s="67"/>
      <c r="H68" s="67"/>
      <c r="I68" s="165"/>
      <c r="J68" s="67"/>
      <c r="K68" s="68"/>
    </row>
    <row r="72" s="1" customFormat="1" ht="6.96" customHeight="1">
      <c r="B72" s="69"/>
      <c r="C72" s="70"/>
      <c r="D72" s="70"/>
      <c r="E72" s="70"/>
      <c r="F72" s="70"/>
      <c r="G72" s="70"/>
      <c r="H72" s="70"/>
      <c r="I72" s="168"/>
      <c r="J72" s="70"/>
      <c r="K72" s="70"/>
      <c r="L72" s="71"/>
    </row>
    <row r="73" s="1" customFormat="1" ht="36.96" customHeight="1">
      <c r="B73" s="45"/>
      <c r="C73" s="72" t="s">
        <v>116</v>
      </c>
      <c r="D73" s="73"/>
      <c r="E73" s="73"/>
      <c r="F73" s="73"/>
      <c r="G73" s="73"/>
      <c r="H73" s="73"/>
      <c r="I73" s="190"/>
      <c r="J73" s="73"/>
      <c r="K73" s="73"/>
      <c r="L73" s="71"/>
    </row>
    <row r="74" s="1" customFormat="1" ht="6.96" customHeight="1">
      <c r="B74" s="45"/>
      <c r="C74" s="73"/>
      <c r="D74" s="73"/>
      <c r="E74" s="73"/>
      <c r="F74" s="73"/>
      <c r="G74" s="73"/>
      <c r="H74" s="73"/>
      <c r="I74" s="190"/>
      <c r="J74" s="73"/>
      <c r="K74" s="73"/>
      <c r="L74" s="71"/>
    </row>
    <row r="75" s="1" customFormat="1" ht="14.4" customHeight="1">
      <c r="B75" s="45"/>
      <c r="C75" s="75" t="s">
        <v>18</v>
      </c>
      <c r="D75" s="73"/>
      <c r="E75" s="73"/>
      <c r="F75" s="73"/>
      <c r="G75" s="73"/>
      <c r="H75" s="73"/>
      <c r="I75" s="190"/>
      <c r="J75" s="73"/>
      <c r="K75" s="73"/>
      <c r="L75" s="71"/>
    </row>
    <row r="76" s="1" customFormat="1" ht="16.5" customHeight="1">
      <c r="B76" s="45"/>
      <c r="C76" s="73"/>
      <c r="D76" s="73"/>
      <c r="E76" s="191" t="str">
        <f>E7</f>
        <v>HOLOUBKOV – II/605 PRŮTAH – 1.etapa</v>
      </c>
      <c r="F76" s="75"/>
      <c r="G76" s="75"/>
      <c r="H76" s="75"/>
      <c r="I76" s="190"/>
      <c r="J76" s="73"/>
      <c r="K76" s="73"/>
      <c r="L76" s="71"/>
    </row>
    <row r="77" s="1" customFormat="1" ht="14.4" customHeight="1">
      <c r="B77" s="45"/>
      <c r="C77" s="75" t="s">
        <v>105</v>
      </c>
      <c r="D77" s="73"/>
      <c r="E77" s="73"/>
      <c r="F77" s="73"/>
      <c r="G77" s="73"/>
      <c r="H77" s="73"/>
      <c r="I77" s="190"/>
      <c r="J77" s="73"/>
      <c r="K77" s="73"/>
      <c r="L77" s="71"/>
    </row>
    <row r="78" s="1" customFormat="1" ht="17.25" customHeight="1">
      <c r="B78" s="45"/>
      <c r="C78" s="73"/>
      <c r="D78" s="73"/>
      <c r="E78" s="81" t="str">
        <f>E9</f>
        <v>SO 102 - Místní komunikace, chodníky</v>
      </c>
      <c r="F78" s="73"/>
      <c r="G78" s="73"/>
      <c r="H78" s="73"/>
      <c r="I78" s="190"/>
      <c r="J78" s="73"/>
      <c r="K78" s="73"/>
      <c r="L78" s="71"/>
    </row>
    <row r="79" s="1" customFormat="1" ht="6.96" customHeight="1">
      <c r="B79" s="45"/>
      <c r="C79" s="73"/>
      <c r="D79" s="73"/>
      <c r="E79" s="73"/>
      <c r="F79" s="73"/>
      <c r="G79" s="73"/>
      <c r="H79" s="73"/>
      <c r="I79" s="190"/>
      <c r="J79" s="73"/>
      <c r="K79" s="73"/>
      <c r="L79" s="71"/>
    </row>
    <row r="80" s="1" customFormat="1" ht="18" customHeight="1">
      <c r="B80" s="45"/>
      <c r="C80" s="75" t="s">
        <v>23</v>
      </c>
      <c r="D80" s="73"/>
      <c r="E80" s="73"/>
      <c r="F80" s="192" t="str">
        <f>F12</f>
        <v xml:space="preserve"> </v>
      </c>
      <c r="G80" s="73"/>
      <c r="H80" s="73"/>
      <c r="I80" s="193" t="s">
        <v>25</v>
      </c>
      <c r="J80" s="84" t="str">
        <f>IF(J12="","",J12)</f>
        <v>20. 12. 2017</v>
      </c>
      <c r="K80" s="73"/>
      <c r="L80" s="71"/>
    </row>
    <row r="81" s="1" customFormat="1" ht="6.96" customHeight="1">
      <c r="B81" s="45"/>
      <c r="C81" s="73"/>
      <c r="D81" s="73"/>
      <c r="E81" s="73"/>
      <c r="F81" s="73"/>
      <c r="G81" s="73"/>
      <c r="H81" s="73"/>
      <c r="I81" s="190"/>
      <c r="J81" s="73"/>
      <c r="K81" s="73"/>
      <c r="L81" s="71"/>
    </row>
    <row r="82" s="1" customFormat="1">
      <c r="B82" s="45"/>
      <c r="C82" s="75" t="s">
        <v>27</v>
      </c>
      <c r="D82" s="73"/>
      <c r="E82" s="73"/>
      <c r="F82" s="192" t="str">
        <f>E15</f>
        <v>SÚSPK a Obec Holoubkov</v>
      </c>
      <c r="G82" s="73"/>
      <c r="H82" s="73"/>
      <c r="I82" s="193" t="s">
        <v>33</v>
      </c>
      <c r="J82" s="192" t="str">
        <f>E21</f>
        <v xml:space="preserve"> </v>
      </c>
      <c r="K82" s="73"/>
      <c r="L82" s="71"/>
    </row>
    <row r="83" s="1" customFormat="1" ht="14.4" customHeight="1">
      <c r="B83" s="45"/>
      <c r="C83" s="75" t="s">
        <v>31</v>
      </c>
      <c r="D83" s="73"/>
      <c r="E83" s="73"/>
      <c r="F83" s="192" t="str">
        <f>IF(E18="","",E18)</f>
        <v/>
      </c>
      <c r="G83" s="73"/>
      <c r="H83" s="73"/>
      <c r="I83" s="190"/>
      <c r="J83" s="73"/>
      <c r="K83" s="73"/>
      <c r="L83" s="71"/>
    </row>
    <row r="84" s="1" customFormat="1" ht="10.32" customHeight="1">
      <c r="B84" s="45"/>
      <c r="C84" s="73"/>
      <c r="D84" s="73"/>
      <c r="E84" s="73"/>
      <c r="F84" s="73"/>
      <c r="G84" s="73"/>
      <c r="H84" s="73"/>
      <c r="I84" s="190"/>
      <c r="J84" s="73"/>
      <c r="K84" s="73"/>
      <c r="L84" s="71"/>
    </row>
    <row r="85" s="9" customFormat="1" ht="29.28" customHeight="1">
      <c r="B85" s="194"/>
      <c r="C85" s="195" t="s">
        <v>117</v>
      </c>
      <c r="D85" s="196" t="s">
        <v>56</v>
      </c>
      <c r="E85" s="196" t="s">
        <v>52</v>
      </c>
      <c r="F85" s="196" t="s">
        <v>118</v>
      </c>
      <c r="G85" s="196" t="s">
        <v>119</v>
      </c>
      <c r="H85" s="196" t="s">
        <v>120</v>
      </c>
      <c r="I85" s="197" t="s">
        <v>121</v>
      </c>
      <c r="J85" s="196" t="s">
        <v>109</v>
      </c>
      <c r="K85" s="198" t="s">
        <v>122</v>
      </c>
      <c r="L85" s="199"/>
      <c r="M85" s="101" t="s">
        <v>123</v>
      </c>
      <c r="N85" s="102" t="s">
        <v>41</v>
      </c>
      <c r="O85" s="102" t="s">
        <v>124</v>
      </c>
      <c r="P85" s="102" t="s">
        <v>125</v>
      </c>
      <c r="Q85" s="102" t="s">
        <v>126</v>
      </c>
      <c r="R85" s="102" t="s">
        <v>127</v>
      </c>
      <c r="S85" s="102" t="s">
        <v>128</v>
      </c>
      <c r="T85" s="103" t="s">
        <v>129</v>
      </c>
    </row>
    <row r="86" s="1" customFormat="1" ht="29.28" customHeight="1">
      <c r="B86" s="45"/>
      <c r="C86" s="107" t="s">
        <v>110</v>
      </c>
      <c r="D86" s="73"/>
      <c r="E86" s="73"/>
      <c r="F86" s="73"/>
      <c r="G86" s="73"/>
      <c r="H86" s="73"/>
      <c r="I86" s="190"/>
      <c r="J86" s="200">
        <f>BK86</f>
        <v>0</v>
      </c>
      <c r="K86" s="73"/>
      <c r="L86" s="71"/>
      <c r="M86" s="104"/>
      <c r="N86" s="105"/>
      <c r="O86" s="105"/>
      <c r="P86" s="201">
        <f>P87</f>
        <v>0</v>
      </c>
      <c r="Q86" s="105"/>
      <c r="R86" s="201">
        <f>R87</f>
        <v>819.28521774000001</v>
      </c>
      <c r="S86" s="105"/>
      <c r="T86" s="202">
        <f>T87</f>
        <v>347.17450000000002</v>
      </c>
      <c r="AT86" s="23" t="s">
        <v>70</v>
      </c>
      <c r="AU86" s="23" t="s">
        <v>111</v>
      </c>
      <c r="BK86" s="203">
        <f>BK87</f>
        <v>0</v>
      </c>
    </row>
    <row r="87" s="10" customFormat="1" ht="37.44" customHeight="1">
      <c r="B87" s="204"/>
      <c r="C87" s="205"/>
      <c r="D87" s="206" t="s">
        <v>70</v>
      </c>
      <c r="E87" s="207" t="s">
        <v>182</v>
      </c>
      <c r="F87" s="207" t="s">
        <v>183</v>
      </c>
      <c r="G87" s="205"/>
      <c r="H87" s="205"/>
      <c r="I87" s="208"/>
      <c r="J87" s="209">
        <f>BK87</f>
        <v>0</v>
      </c>
      <c r="K87" s="205"/>
      <c r="L87" s="210"/>
      <c r="M87" s="211"/>
      <c r="N87" s="212"/>
      <c r="O87" s="212"/>
      <c r="P87" s="213">
        <f>P88+P166+P175+P207+P214+P245+P279+P337+P348</f>
        <v>0</v>
      </c>
      <c r="Q87" s="212"/>
      <c r="R87" s="213">
        <f>R88+R166+R175+R207+R214+R245+R279+R337+R348</f>
        <v>819.28521774000001</v>
      </c>
      <c r="S87" s="212"/>
      <c r="T87" s="214">
        <f>T88+T166+T175+T207+T214+T245+T279+T337+T348</f>
        <v>347.17450000000002</v>
      </c>
      <c r="AR87" s="215" t="s">
        <v>78</v>
      </c>
      <c r="AT87" s="216" t="s">
        <v>70</v>
      </c>
      <c r="AU87" s="216" t="s">
        <v>71</v>
      </c>
      <c r="AY87" s="215" t="s">
        <v>133</v>
      </c>
      <c r="BK87" s="217">
        <f>BK88+BK166+BK175+BK207+BK214+BK245+BK279+BK337+BK348</f>
        <v>0</v>
      </c>
    </row>
    <row r="88" s="10" customFormat="1" ht="19.92" customHeight="1">
      <c r="B88" s="204"/>
      <c r="C88" s="205"/>
      <c r="D88" s="206" t="s">
        <v>70</v>
      </c>
      <c r="E88" s="218" t="s">
        <v>78</v>
      </c>
      <c r="F88" s="218" t="s">
        <v>184</v>
      </c>
      <c r="G88" s="205"/>
      <c r="H88" s="205"/>
      <c r="I88" s="208"/>
      <c r="J88" s="219">
        <f>BK88</f>
        <v>0</v>
      </c>
      <c r="K88" s="205"/>
      <c r="L88" s="210"/>
      <c r="M88" s="211"/>
      <c r="N88" s="212"/>
      <c r="O88" s="212"/>
      <c r="P88" s="213">
        <f>SUM(P89:P165)</f>
        <v>0</v>
      </c>
      <c r="Q88" s="212"/>
      <c r="R88" s="213">
        <f>SUM(R89:R165)</f>
        <v>22.704574999999998</v>
      </c>
      <c r="S88" s="212"/>
      <c r="T88" s="214">
        <f>SUM(T89:T165)</f>
        <v>341.48950000000002</v>
      </c>
      <c r="AR88" s="215" t="s">
        <v>78</v>
      </c>
      <c r="AT88" s="216" t="s">
        <v>70</v>
      </c>
      <c r="AU88" s="216" t="s">
        <v>78</v>
      </c>
      <c r="AY88" s="215" t="s">
        <v>133</v>
      </c>
      <c r="BK88" s="217">
        <f>SUM(BK89:BK165)</f>
        <v>0</v>
      </c>
    </row>
    <row r="89" s="1" customFormat="1" ht="38.25" customHeight="1">
      <c r="B89" s="45"/>
      <c r="C89" s="220" t="s">
        <v>78</v>
      </c>
      <c r="D89" s="220" t="s">
        <v>134</v>
      </c>
      <c r="E89" s="221" t="s">
        <v>710</v>
      </c>
      <c r="F89" s="222" t="s">
        <v>711</v>
      </c>
      <c r="G89" s="223" t="s">
        <v>187</v>
      </c>
      <c r="H89" s="224">
        <v>523</v>
      </c>
      <c r="I89" s="225"/>
      <c r="J89" s="226">
        <f>ROUND(I89*H89,2)</f>
        <v>0</v>
      </c>
      <c r="K89" s="222" t="s">
        <v>162</v>
      </c>
      <c r="L89" s="71"/>
      <c r="M89" s="227" t="s">
        <v>21</v>
      </c>
      <c r="N89" s="228" t="s">
        <v>42</v>
      </c>
      <c r="O89" s="46"/>
      <c r="P89" s="229">
        <f>O89*H89</f>
        <v>0</v>
      </c>
      <c r="Q89" s="229">
        <v>0</v>
      </c>
      <c r="R89" s="229">
        <f>Q89*H89</f>
        <v>0</v>
      </c>
      <c r="S89" s="229">
        <v>0.26000000000000001</v>
      </c>
      <c r="T89" s="230">
        <f>S89*H89</f>
        <v>135.98000000000002</v>
      </c>
      <c r="AR89" s="23" t="s">
        <v>153</v>
      </c>
      <c r="AT89" s="23" t="s">
        <v>134</v>
      </c>
      <c r="AU89" s="23" t="s">
        <v>80</v>
      </c>
      <c r="AY89" s="23" t="s">
        <v>133</v>
      </c>
      <c r="BE89" s="231">
        <f>IF(N89="základní",J89,0)</f>
        <v>0</v>
      </c>
      <c r="BF89" s="231">
        <f>IF(N89="snížená",J89,0)</f>
        <v>0</v>
      </c>
      <c r="BG89" s="231">
        <f>IF(N89="zákl. přenesená",J89,0)</f>
        <v>0</v>
      </c>
      <c r="BH89" s="231">
        <f>IF(N89="sníž. přenesená",J89,0)</f>
        <v>0</v>
      </c>
      <c r="BI89" s="231">
        <f>IF(N89="nulová",J89,0)</f>
        <v>0</v>
      </c>
      <c r="BJ89" s="23" t="s">
        <v>78</v>
      </c>
      <c r="BK89" s="231">
        <f>ROUND(I89*H89,2)</f>
        <v>0</v>
      </c>
      <c r="BL89" s="23" t="s">
        <v>153</v>
      </c>
      <c r="BM89" s="23" t="s">
        <v>712</v>
      </c>
    </row>
    <row r="90" s="1" customFormat="1">
      <c r="B90" s="45"/>
      <c r="C90" s="73"/>
      <c r="D90" s="232" t="s">
        <v>189</v>
      </c>
      <c r="E90" s="73"/>
      <c r="F90" s="233" t="s">
        <v>713</v>
      </c>
      <c r="G90" s="73"/>
      <c r="H90" s="73"/>
      <c r="I90" s="190"/>
      <c r="J90" s="73"/>
      <c r="K90" s="73"/>
      <c r="L90" s="71"/>
      <c r="M90" s="234"/>
      <c r="N90" s="46"/>
      <c r="O90" s="46"/>
      <c r="P90" s="46"/>
      <c r="Q90" s="46"/>
      <c r="R90" s="46"/>
      <c r="S90" s="46"/>
      <c r="T90" s="94"/>
      <c r="AT90" s="23" t="s">
        <v>189</v>
      </c>
      <c r="AU90" s="23" t="s">
        <v>80</v>
      </c>
    </row>
    <row r="91" s="1" customFormat="1" ht="51" customHeight="1">
      <c r="B91" s="45"/>
      <c r="C91" s="220" t="s">
        <v>80</v>
      </c>
      <c r="D91" s="220" t="s">
        <v>134</v>
      </c>
      <c r="E91" s="221" t="s">
        <v>714</v>
      </c>
      <c r="F91" s="222" t="s">
        <v>715</v>
      </c>
      <c r="G91" s="223" t="s">
        <v>187</v>
      </c>
      <c r="H91" s="224">
        <v>352</v>
      </c>
      <c r="I91" s="225"/>
      <c r="J91" s="226">
        <f>ROUND(I91*H91,2)</f>
        <v>0</v>
      </c>
      <c r="K91" s="222" t="s">
        <v>162</v>
      </c>
      <c r="L91" s="71"/>
      <c r="M91" s="227" t="s">
        <v>21</v>
      </c>
      <c r="N91" s="228" t="s">
        <v>42</v>
      </c>
      <c r="O91" s="46"/>
      <c r="P91" s="229">
        <f>O91*H91</f>
        <v>0</v>
      </c>
      <c r="Q91" s="229">
        <v>0</v>
      </c>
      <c r="R91" s="229">
        <f>Q91*H91</f>
        <v>0</v>
      </c>
      <c r="S91" s="229">
        <v>0.26000000000000001</v>
      </c>
      <c r="T91" s="230">
        <f>S91*H91</f>
        <v>91.52000000000001</v>
      </c>
      <c r="AR91" s="23" t="s">
        <v>153</v>
      </c>
      <c r="AT91" s="23" t="s">
        <v>134</v>
      </c>
      <c r="AU91" s="23" t="s">
        <v>80</v>
      </c>
      <c r="AY91" s="23" t="s">
        <v>133</v>
      </c>
      <c r="BE91" s="231">
        <f>IF(N91="základní",J91,0)</f>
        <v>0</v>
      </c>
      <c r="BF91" s="231">
        <f>IF(N91="snížená",J91,0)</f>
        <v>0</v>
      </c>
      <c r="BG91" s="231">
        <f>IF(N91="zákl. přenesená",J91,0)</f>
        <v>0</v>
      </c>
      <c r="BH91" s="231">
        <f>IF(N91="sníž. přenesená",J91,0)</f>
        <v>0</v>
      </c>
      <c r="BI91" s="231">
        <f>IF(N91="nulová",J91,0)</f>
        <v>0</v>
      </c>
      <c r="BJ91" s="23" t="s">
        <v>78</v>
      </c>
      <c r="BK91" s="231">
        <f>ROUND(I91*H91,2)</f>
        <v>0</v>
      </c>
      <c r="BL91" s="23" t="s">
        <v>153</v>
      </c>
      <c r="BM91" s="23" t="s">
        <v>716</v>
      </c>
    </row>
    <row r="92" s="1" customFormat="1">
      <c r="B92" s="45"/>
      <c r="C92" s="73"/>
      <c r="D92" s="232" t="s">
        <v>189</v>
      </c>
      <c r="E92" s="73"/>
      <c r="F92" s="233" t="s">
        <v>713</v>
      </c>
      <c r="G92" s="73"/>
      <c r="H92" s="73"/>
      <c r="I92" s="190"/>
      <c r="J92" s="73"/>
      <c r="K92" s="73"/>
      <c r="L92" s="71"/>
      <c r="M92" s="234"/>
      <c r="N92" s="46"/>
      <c r="O92" s="46"/>
      <c r="P92" s="46"/>
      <c r="Q92" s="46"/>
      <c r="R92" s="46"/>
      <c r="S92" s="46"/>
      <c r="T92" s="94"/>
      <c r="AT92" s="23" t="s">
        <v>189</v>
      </c>
      <c r="AU92" s="23" t="s">
        <v>80</v>
      </c>
    </row>
    <row r="93" s="11" customFormat="1">
      <c r="B93" s="238"/>
      <c r="C93" s="239"/>
      <c r="D93" s="232" t="s">
        <v>201</v>
      </c>
      <c r="E93" s="240" t="s">
        <v>21</v>
      </c>
      <c r="F93" s="241" t="s">
        <v>717</v>
      </c>
      <c r="G93" s="239"/>
      <c r="H93" s="242">
        <v>352</v>
      </c>
      <c r="I93" s="243"/>
      <c r="J93" s="239"/>
      <c r="K93" s="239"/>
      <c r="L93" s="244"/>
      <c r="M93" s="245"/>
      <c r="N93" s="246"/>
      <c r="O93" s="246"/>
      <c r="P93" s="246"/>
      <c r="Q93" s="246"/>
      <c r="R93" s="246"/>
      <c r="S93" s="246"/>
      <c r="T93" s="247"/>
      <c r="AT93" s="248" t="s">
        <v>201</v>
      </c>
      <c r="AU93" s="248" t="s">
        <v>80</v>
      </c>
      <c r="AV93" s="11" t="s">
        <v>80</v>
      </c>
      <c r="AW93" s="11" t="s">
        <v>34</v>
      </c>
      <c r="AX93" s="11" t="s">
        <v>78</v>
      </c>
      <c r="AY93" s="248" t="s">
        <v>133</v>
      </c>
    </row>
    <row r="94" s="1" customFormat="1" ht="51" customHeight="1">
      <c r="B94" s="45"/>
      <c r="C94" s="220" t="s">
        <v>147</v>
      </c>
      <c r="D94" s="220" t="s">
        <v>134</v>
      </c>
      <c r="E94" s="221" t="s">
        <v>718</v>
      </c>
      <c r="F94" s="222" t="s">
        <v>719</v>
      </c>
      <c r="G94" s="223" t="s">
        <v>187</v>
      </c>
      <c r="H94" s="224">
        <v>80.5</v>
      </c>
      <c r="I94" s="225"/>
      <c r="J94" s="226">
        <f>ROUND(I94*H94,2)</f>
        <v>0</v>
      </c>
      <c r="K94" s="222" t="s">
        <v>162</v>
      </c>
      <c r="L94" s="71"/>
      <c r="M94" s="227" t="s">
        <v>21</v>
      </c>
      <c r="N94" s="228" t="s">
        <v>42</v>
      </c>
      <c r="O94" s="46"/>
      <c r="P94" s="229">
        <f>O94*H94</f>
        <v>0</v>
      </c>
      <c r="Q94" s="229">
        <v>0</v>
      </c>
      <c r="R94" s="229">
        <f>Q94*H94</f>
        <v>0</v>
      </c>
      <c r="S94" s="229">
        <v>0.29499999999999998</v>
      </c>
      <c r="T94" s="230">
        <f>S94*H94</f>
        <v>23.747499999999999</v>
      </c>
      <c r="AR94" s="23" t="s">
        <v>153</v>
      </c>
      <c r="AT94" s="23" t="s">
        <v>134</v>
      </c>
      <c r="AU94" s="23" t="s">
        <v>80</v>
      </c>
      <c r="AY94" s="23" t="s">
        <v>133</v>
      </c>
      <c r="BE94" s="231">
        <f>IF(N94="základní",J94,0)</f>
        <v>0</v>
      </c>
      <c r="BF94" s="231">
        <f>IF(N94="snížená",J94,0)</f>
        <v>0</v>
      </c>
      <c r="BG94" s="231">
        <f>IF(N94="zákl. přenesená",J94,0)</f>
        <v>0</v>
      </c>
      <c r="BH94" s="231">
        <f>IF(N94="sníž. přenesená",J94,0)</f>
        <v>0</v>
      </c>
      <c r="BI94" s="231">
        <f>IF(N94="nulová",J94,0)</f>
        <v>0</v>
      </c>
      <c r="BJ94" s="23" t="s">
        <v>78</v>
      </c>
      <c r="BK94" s="231">
        <f>ROUND(I94*H94,2)</f>
        <v>0</v>
      </c>
      <c r="BL94" s="23" t="s">
        <v>153</v>
      </c>
      <c r="BM94" s="23" t="s">
        <v>720</v>
      </c>
    </row>
    <row r="95" s="1" customFormat="1">
      <c r="B95" s="45"/>
      <c r="C95" s="73"/>
      <c r="D95" s="232" t="s">
        <v>189</v>
      </c>
      <c r="E95" s="73"/>
      <c r="F95" s="233" t="s">
        <v>721</v>
      </c>
      <c r="G95" s="73"/>
      <c r="H95" s="73"/>
      <c r="I95" s="190"/>
      <c r="J95" s="73"/>
      <c r="K95" s="73"/>
      <c r="L95" s="71"/>
      <c r="M95" s="234"/>
      <c r="N95" s="46"/>
      <c r="O95" s="46"/>
      <c r="P95" s="46"/>
      <c r="Q95" s="46"/>
      <c r="R95" s="46"/>
      <c r="S95" s="46"/>
      <c r="T95" s="94"/>
      <c r="AT95" s="23" t="s">
        <v>189</v>
      </c>
      <c r="AU95" s="23" t="s">
        <v>80</v>
      </c>
    </row>
    <row r="96" s="11" customFormat="1">
      <c r="B96" s="238"/>
      <c r="C96" s="239"/>
      <c r="D96" s="232" t="s">
        <v>201</v>
      </c>
      <c r="E96" s="240" t="s">
        <v>21</v>
      </c>
      <c r="F96" s="241" t="s">
        <v>722</v>
      </c>
      <c r="G96" s="239"/>
      <c r="H96" s="242">
        <v>80.5</v>
      </c>
      <c r="I96" s="243"/>
      <c r="J96" s="239"/>
      <c r="K96" s="239"/>
      <c r="L96" s="244"/>
      <c r="M96" s="245"/>
      <c r="N96" s="246"/>
      <c r="O96" s="246"/>
      <c r="P96" s="246"/>
      <c r="Q96" s="246"/>
      <c r="R96" s="246"/>
      <c r="S96" s="246"/>
      <c r="T96" s="247"/>
      <c r="AT96" s="248" t="s">
        <v>201</v>
      </c>
      <c r="AU96" s="248" t="s">
        <v>80</v>
      </c>
      <c r="AV96" s="11" t="s">
        <v>80</v>
      </c>
      <c r="AW96" s="11" t="s">
        <v>34</v>
      </c>
      <c r="AX96" s="11" t="s">
        <v>78</v>
      </c>
      <c r="AY96" s="248" t="s">
        <v>133</v>
      </c>
    </row>
    <row r="97" s="1" customFormat="1" ht="38.25" customHeight="1">
      <c r="B97" s="45"/>
      <c r="C97" s="220" t="s">
        <v>153</v>
      </c>
      <c r="D97" s="220" t="s">
        <v>134</v>
      </c>
      <c r="E97" s="221" t="s">
        <v>723</v>
      </c>
      <c r="F97" s="222" t="s">
        <v>724</v>
      </c>
      <c r="G97" s="223" t="s">
        <v>187</v>
      </c>
      <c r="H97" s="224">
        <v>684</v>
      </c>
      <c r="I97" s="225"/>
      <c r="J97" s="226">
        <f>ROUND(I97*H97,2)</f>
        <v>0</v>
      </c>
      <c r="K97" s="222" t="s">
        <v>162</v>
      </c>
      <c r="L97" s="71"/>
      <c r="M97" s="227" t="s">
        <v>21</v>
      </c>
      <c r="N97" s="228" t="s">
        <v>42</v>
      </c>
      <c r="O97" s="46"/>
      <c r="P97" s="229">
        <f>O97*H97</f>
        <v>0</v>
      </c>
      <c r="Q97" s="229">
        <v>0</v>
      </c>
      <c r="R97" s="229">
        <f>Q97*H97</f>
        <v>0</v>
      </c>
      <c r="S97" s="229">
        <v>0.098000000000000004</v>
      </c>
      <c r="T97" s="230">
        <f>S97*H97</f>
        <v>67.031999999999996</v>
      </c>
      <c r="AR97" s="23" t="s">
        <v>153</v>
      </c>
      <c r="AT97" s="23" t="s">
        <v>134</v>
      </c>
      <c r="AU97" s="23" t="s">
        <v>80</v>
      </c>
      <c r="AY97" s="23" t="s">
        <v>133</v>
      </c>
      <c r="BE97" s="231">
        <f>IF(N97="základní",J97,0)</f>
        <v>0</v>
      </c>
      <c r="BF97" s="231">
        <f>IF(N97="snížená",J97,0)</f>
        <v>0</v>
      </c>
      <c r="BG97" s="231">
        <f>IF(N97="zákl. přenesená",J97,0)</f>
        <v>0</v>
      </c>
      <c r="BH97" s="231">
        <f>IF(N97="sníž. přenesená",J97,0)</f>
        <v>0</v>
      </c>
      <c r="BI97" s="231">
        <f>IF(N97="nulová",J97,0)</f>
        <v>0</v>
      </c>
      <c r="BJ97" s="23" t="s">
        <v>78</v>
      </c>
      <c r="BK97" s="231">
        <f>ROUND(I97*H97,2)</f>
        <v>0</v>
      </c>
      <c r="BL97" s="23" t="s">
        <v>153</v>
      </c>
      <c r="BM97" s="23" t="s">
        <v>725</v>
      </c>
    </row>
    <row r="98" s="1" customFormat="1">
      <c r="B98" s="45"/>
      <c r="C98" s="73"/>
      <c r="D98" s="232" t="s">
        <v>189</v>
      </c>
      <c r="E98" s="73"/>
      <c r="F98" s="233" t="s">
        <v>190</v>
      </c>
      <c r="G98" s="73"/>
      <c r="H98" s="73"/>
      <c r="I98" s="190"/>
      <c r="J98" s="73"/>
      <c r="K98" s="73"/>
      <c r="L98" s="71"/>
      <c r="M98" s="234"/>
      <c r="N98" s="46"/>
      <c r="O98" s="46"/>
      <c r="P98" s="46"/>
      <c r="Q98" s="46"/>
      <c r="R98" s="46"/>
      <c r="S98" s="46"/>
      <c r="T98" s="94"/>
      <c r="AT98" s="23" t="s">
        <v>189</v>
      </c>
      <c r="AU98" s="23" t="s">
        <v>80</v>
      </c>
    </row>
    <row r="99" s="1" customFormat="1">
      <c r="B99" s="45"/>
      <c r="C99" s="73"/>
      <c r="D99" s="232" t="s">
        <v>141</v>
      </c>
      <c r="E99" s="73"/>
      <c r="F99" s="233" t="s">
        <v>726</v>
      </c>
      <c r="G99" s="73"/>
      <c r="H99" s="73"/>
      <c r="I99" s="190"/>
      <c r="J99" s="73"/>
      <c r="K99" s="73"/>
      <c r="L99" s="71"/>
      <c r="M99" s="234"/>
      <c r="N99" s="46"/>
      <c r="O99" s="46"/>
      <c r="P99" s="46"/>
      <c r="Q99" s="46"/>
      <c r="R99" s="46"/>
      <c r="S99" s="46"/>
      <c r="T99" s="94"/>
      <c r="AT99" s="23" t="s">
        <v>141</v>
      </c>
      <c r="AU99" s="23" t="s">
        <v>80</v>
      </c>
    </row>
    <row r="100" s="11" customFormat="1">
      <c r="B100" s="238"/>
      <c r="C100" s="239"/>
      <c r="D100" s="232" t="s">
        <v>201</v>
      </c>
      <c r="E100" s="240" t="s">
        <v>21</v>
      </c>
      <c r="F100" s="241" t="s">
        <v>727</v>
      </c>
      <c r="G100" s="239"/>
      <c r="H100" s="242">
        <v>684</v>
      </c>
      <c r="I100" s="243"/>
      <c r="J100" s="239"/>
      <c r="K100" s="239"/>
      <c r="L100" s="244"/>
      <c r="M100" s="245"/>
      <c r="N100" s="246"/>
      <c r="O100" s="246"/>
      <c r="P100" s="246"/>
      <c r="Q100" s="246"/>
      <c r="R100" s="246"/>
      <c r="S100" s="246"/>
      <c r="T100" s="247"/>
      <c r="AT100" s="248" t="s">
        <v>201</v>
      </c>
      <c r="AU100" s="248" t="s">
        <v>80</v>
      </c>
      <c r="AV100" s="11" t="s">
        <v>80</v>
      </c>
      <c r="AW100" s="11" t="s">
        <v>34</v>
      </c>
      <c r="AX100" s="11" t="s">
        <v>78</v>
      </c>
      <c r="AY100" s="248" t="s">
        <v>133</v>
      </c>
    </row>
    <row r="101" s="1" customFormat="1" ht="38.25" customHeight="1">
      <c r="B101" s="45"/>
      <c r="C101" s="220" t="s">
        <v>132</v>
      </c>
      <c r="D101" s="220" t="s">
        <v>134</v>
      </c>
      <c r="E101" s="221" t="s">
        <v>234</v>
      </c>
      <c r="F101" s="222" t="s">
        <v>235</v>
      </c>
      <c r="G101" s="223" t="s">
        <v>236</v>
      </c>
      <c r="H101" s="224">
        <v>66</v>
      </c>
      <c r="I101" s="225"/>
      <c r="J101" s="226">
        <f>ROUND(I101*H101,2)</f>
        <v>0</v>
      </c>
      <c r="K101" s="222" t="s">
        <v>162</v>
      </c>
      <c r="L101" s="71"/>
      <c r="M101" s="227" t="s">
        <v>21</v>
      </c>
      <c r="N101" s="228" t="s">
        <v>42</v>
      </c>
      <c r="O101" s="46"/>
      <c r="P101" s="229">
        <f>O101*H101</f>
        <v>0</v>
      </c>
      <c r="Q101" s="229">
        <v>0</v>
      </c>
      <c r="R101" s="229">
        <f>Q101*H101</f>
        <v>0</v>
      </c>
      <c r="S101" s="229">
        <v>0.20499999999999999</v>
      </c>
      <c r="T101" s="230">
        <f>S101*H101</f>
        <v>13.529999999999999</v>
      </c>
      <c r="AR101" s="23" t="s">
        <v>153</v>
      </c>
      <c r="AT101" s="23" t="s">
        <v>134</v>
      </c>
      <c r="AU101" s="23" t="s">
        <v>80</v>
      </c>
      <c r="AY101" s="23" t="s">
        <v>133</v>
      </c>
      <c r="BE101" s="231">
        <f>IF(N101="základní",J101,0)</f>
        <v>0</v>
      </c>
      <c r="BF101" s="231">
        <f>IF(N101="snížená",J101,0)</f>
        <v>0</v>
      </c>
      <c r="BG101" s="231">
        <f>IF(N101="zákl. přenesená",J101,0)</f>
        <v>0</v>
      </c>
      <c r="BH101" s="231">
        <f>IF(N101="sníž. přenesená",J101,0)</f>
        <v>0</v>
      </c>
      <c r="BI101" s="231">
        <f>IF(N101="nulová",J101,0)</f>
        <v>0</v>
      </c>
      <c r="BJ101" s="23" t="s">
        <v>78</v>
      </c>
      <c r="BK101" s="231">
        <f>ROUND(I101*H101,2)</f>
        <v>0</v>
      </c>
      <c r="BL101" s="23" t="s">
        <v>153</v>
      </c>
      <c r="BM101" s="23" t="s">
        <v>728</v>
      </c>
    </row>
    <row r="102" s="1" customFormat="1">
      <c r="B102" s="45"/>
      <c r="C102" s="73"/>
      <c r="D102" s="232" t="s">
        <v>189</v>
      </c>
      <c r="E102" s="73"/>
      <c r="F102" s="233" t="s">
        <v>238</v>
      </c>
      <c r="G102" s="73"/>
      <c r="H102" s="73"/>
      <c r="I102" s="190"/>
      <c r="J102" s="73"/>
      <c r="K102" s="73"/>
      <c r="L102" s="71"/>
      <c r="M102" s="234"/>
      <c r="N102" s="46"/>
      <c r="O102" s="46"/>
      <c r="P102" s="46"/>
      <c r="Q102" s="46"/>
      <c r="R102" s="46"/>
      <c r="S102" s="46"/>
      <c r="T102" s="94"/>
      <c r="AT102" s="23" t="s">
        <v>189</v>
      </c>
      <c r="AU102" s="23" t="s">
        <v>80</v>
      </c>
    </row>
    <row r="103" s="1" customFormat="1" ht="25.5" customHeight="1">
      <c r="B103" s="45"/>
      <c r="C103" s="220" t="s">
        <v>164</v>
      </c>
      <c r="D103" s="220" t="s">
        <v>134</v>
      </c>
      <c r="E103" s="221" t="s">
        <v>729</v>
      </c>
      <c r="F103" s="222" t="s">
        <v>730</v>
      </c>
      <c r="G103" s="223" t="s">
        <v>236</v>
      </c>
      <c r="H103" s="224">
        <v>242</v>
      </c>
      <c r="I103" s="225"/>
      <c r="J103" s="226">
        <f>ROUND(I103*H103,2)</f>
        <v>0</v>
      </c>
      <c r="K103" s="222" t="s">
        <v>162</v>
      </c>
      <c r="L103" s="71"/>
      <c r="M103" s="227" t="s">
        <v>21</v>
      </c>
      <c r="N103" s="228" t="s">
        <v>42</v>
      </c>
      <c r="O103" s="46"/>
      <c r="P103" s="229">
        <f>O103*H103</f>
        <v>0</v>
      </c>
      <c r="Q103" s="229">
        <v>0</v>
      </c>
      <c r="R103" s="229">
        <f>Q103*H103</f>
        <v>0</v>
      </c>
      <c r="S103" s="229">
        <v>0.040000000000000001</v>
      </c>
      <c r="T103" s="230">
        <f>S103*H103</f>
        <v>9.6799999999999997</v>
      </c>
      <c r="AR103" s="23" t="s">
        <v>153</v>
      </c>
      <c r="AT103" s="23" t="s">
        <v>134</v>
      </c>
      <c r="AU103" s="23" t="s">
        <v>80</v>
      </c>
      <c r="AY103" s="23" t="s">
        <v>133</v>
      </c>
      <c r="BE103" s="231">
        <f>IF(N103="základní",J103,0)</f>
        <v>0</v>
      </c>
      <c r="BF103" s="231">
        <f>IF(N103="snížená",J103,0)</f>
        <v>0</v>
      </c>
      <c r="BG103" s="231">
        <f>IF(N103="zákl. přenesená",J103,0)</f>
        <v>0</v>
      </c>
      <c r="BH103" s="231">
        <f>IF(N103="sníž. přenesená",J103,0)</f>
        <v>0</v>
      </c>
      <c r="BI103" s="231">
        <f>IF(N103="nulová",J103,0)</f>
        <v>0</v>
      </c>
      <c r="BJ103" s="23" t="s">
        <v>78</v>
      </c>
      <c r="BK103" s="231">
        <f>ROUND(I103*H103,2)</f>
        <v>0</v>
      </c>
      <c r="BL103" s="23" t="s">
        <v>153</v>
      </c>
      <c r="BM103" s="23" t="s">
        <v>731</v>
      </c>
    </row>
    <row r="104" s="1" customFormat="1">
      <c r="B104" s="45"/>
      <c r="C104" s="73"/>
      <c r="D104" s="232" t="s">
        <v>189</v>
      </c>
      <c r="E104" s="73"/>
      <c r="F104" s="233" t="s">
        <v>238</v>
      </c>
      <c r="G104" s="73"/>
      <c r="H104" s="73"/>
      <c r="I104" s="190"/>
      <c r="J104" s="73"/>
      <c r="K104" s="73"/>
      <c r="L104" s="71"/>
      <c r="M104" s="234"/>
      <c r="N104" s="46"/>
      <c r="O104" s="46"/>
      <c r="P104" s="46"/>
      <c r="Q104" s="46"/>
      <c r="R104" s="46"/>
      <c r="S104" s="46"/>
      <c r="T104" s="94"/>
      <c r="AT104" s="23" t="s">
        <v>189</v>
      </c>
      <c r="AU104" s="23" t="s">
        <v>80</v>
      </c>
    </row>
    <row r="105" s="1" customFormat="1" ht="38.25" customHeight="1">
      <c r="B105" s="45"/>
      <c r="C105" s="220" t="s">
        <v>168</v>
      </c>
      <c r="D105" s="220" t="s">
        <v>134</v>
      </c>
      <c r="E105" s="221" t="s">
        <v>240</v>
      </c>
      <c r="F105" s="222" t="s">
        <v>241</v>
      </c>
      <c r="G105" s="223" t="s">
        <v>197</v>
      </c>
      <c r="H105" s="224">
        <v>767.09000000000003</v>
      </c>
      <c r="I105" s="225"/>
      <c r="J105" s="226">
        <f>ROUND(I105*H105,2)</f>
        <v>0</v>
      </c>
      <c r="K105" s="222" t="s">
        <v>162</v>
      </c>
      <c r="L105" s="71"/>
      <c r="M105" s="227" t="s">
        <v>21</v>
      </c>
      <c r="N105" s="228" t="s">
        <v>42</v>
      </c>
      <c r="O105" s="46"/>
      <c r="P105" s="229">
        <f>O105*H105</f>
        <v>0</v>
      </c>
      <c r="Q105" s="229">
        <v>0</v>
      </c>
      <c r="R105" s="229">
        <f>Q105*H105</f>
        <v>0</v>
      </c>
      <c r="S105" s="229">
        <v>0</v>
      </c>
      <c r="T105" s="230">
        <f>S105*H105</f>
        <v>0</v>
      </c>
      <c r="AR105" s="23" t="s">
        <v>153</v>
      </c>
      <c r="AT105" s="23" t="s">
        <v>134</v>
      </c>
      <c r="AU105" s="23" t="s">
        <v>80</v>
      </c>
      <c r="AY105" s="23" t="s">
        <v>133</v>
      </c>
      <c r="BE105" s="231">
        <f>IF(N105="základní",J105,0)</f>
        <v>0</v>
      </c>
      <c r="BF105" s="231">
        <f>IF(N105="snížená",J105,0)</f>
        <v>0</v>
      </c>
      <c r="BG105" s="231">
        <f>IF(N105="zákl. přenesená",J105,0)</f>
        <v>0</v>
      </c>
      <c r="BH105" s="231">
        <f>IF(N105="sníž. přenesená",J105,0)</f>
        <v>0</v>
      </c>
      <c r="BI105" s="231">
        <f>IF(N105="nulová",J105,0)</f>
        <v>0</v>
      </c>
      <c r="BJ105" s="23" t="s">
        <v>78</v>
      </c>
      <c r="BK105" s="231">
        <f>ROUND(I105*H105,2)</f>
        <v>0</v>
      </c>
      <c r="BL105" s="23" t="s">
        <v>153</v>
      </c>
      <c r="BM105" s="23" t="s">
        <v>732</v>
      </c>
    </row>
    <row r="106" s="1" customFormat="1">
      <c r="B106" s="45"/>
      <c r="C106" s="73"/>
      <c r="D106" s="232" t="s">
        <v>189</v>
      </c>
      <c r="E106" s="73"/>
      <c r="F106" s="233" t="s">
        <v>243</v>
      </c>
      <c r="G106" s="73"/>
      <c r="H106" s="73"/>
      <c r="I106" s="190"/>
      <c r="J106" s="73"/>
      <c r="K106" s="73"/>
      <c r="L106" s="71"/>
      <c r="M106" s="234"/>
      <c r="N106" s="46"/>
      <c r="O106" s="46"/>
      <c r="P106" s="46"/>
      <c r="Q106" s="46"/>
      <c r="R106" s="46"/>
      <c r="S106" s="46"/>
      <c r="T106" s="94"/>
      <c r="AT106" s="23" t="s">
        <v>189</v>
      </c>
      <c r="AU106" s="23" t="s">
        <v>80</v>
      </c>
    </row>
    <row r="107" s="12" customFormat="1">
      <c r="B107" s="252"/>
      <c r="C107" s="253"/>
      <c r="D107" s="232" t="s">
        <v>201</v>
      </c>
      <c r="E107" s="254" t="s">
        <v>21</v>
      </c>
      <c r="F107" s="255" t="s">
        <v>733</v>
      </c>
      <c r="G107" s="253"/>
      <c r="H107" s="254" t="s">
        <v>21</v>
      </c>
      <c r="I107" s="256"/>
      <c r="J107" s="253"/>
      <c r="K107" s="253"/>
      <c r="L107" s="257"/>
      <c r="M107" s="258"/>
      <c r="N107" s="259"/>
      <c r="O107" s="259"/>
      <c r="P107" s="259"/>
      <c r="Q107" s="259"/>
      <c r="R107" s="259"/>
      <c r="S107" s="259"/>
      <c r="T107" s="260"/>
      <c r="AT107" s="261" t="s">
        <v>201</v>
      </c>
      <c r="AU107" s="261" t="s">
        <v>80</v>
      </c>
      <c r="AV107" s="12" t="s">
        <v>78</v>
      </c>
      <c r="AW107" s="12" t="s">
        <v>34</v>
      </c>
      <c r="AX107" s="12" t="s">
        <v>71</v>
      </c>
      <c r="AY107" s="261" t="s">
        <v>133</v>
      </c>
    </row>
    <row r="108" s="11" customFormat="1">
      <c r="B108" s="238"/>
      <c r="C108" s="239"/>
      <c r="D108" s="232" t="s">
        <v>201</v>
      </c>
      <c r="E108" s="240" t="s">
        <v>21</v>
      </c>
      <c r="F108" s="241" t="s">
        <v>734</v>
      </c>
      <c r="G108" s="239"/>
      <c r="H108" s="242">
        <v>184.19999999999999</v>
      </c>
      <c r="I108" s="243"/>
      <c r="J108" s="239"/>
      <c r="K108" s="239"/>
      <c r="L108" s="244"/>
      <c r="M108" s="245"/>
      <c r="N108" s="246"/>
      <c r="O108" s="246"/>
      <c r="P108" s="246"/>
      <c r="Q108" s="246"/>
      <c r="R108" s="246"/>
      <c r="S108" s="246"/>
      <c r="T108" s="247"/>
      <c r="AT108" s="248" t="s">
        <v>201</v>
      </c>
      <c r="AU108" s="248" t="s">
        <v>80</v>
      </c>
      <c r="AV108" s="11" t="s">
        <v>80</v>
      </c>
      <c r="AW108" s="11" t="s">
        <v>34</v>
      </c>
      <c r="AX108" s="11" t="s">
        <v>71</v>
      </c>
      <c r="AY108" s="248" t="s">
        <v>133</v>
      </c>
    </row>
    <row r="109" s="12" customFormat="1">
      <c r="B109" s="252"/>
      <c r="C109" s="253"/>
      <c r="D109" s="232" t="s">
        <v>201</v>
      </c>
      <c r="E109" s="254" t="s">
        <v>21</v>
      </c>
      <c r="F109" s="255" t="s">
        <v>735</v>
      </c>
      <c r="G109" s="253"/>
      <c r="H109" s="254" t="s">
        <v>21</v>
      </c>
      <c r="I109" s="256"/>
      <c r="J109" s="253"/>
      <c r="K109" s="253"/>
      <c r="L109" s="257"/>
      <c r="M109" s="258"/>
      <c r="N109" s="259"/>
      <c r="O109" s="259"/>
      <c r="P109" s="259"/>
      <c r="Q109" s="259"/>
      <c r="R109" s="259"/>
      <c r="S109" s="259"/>
      <c r="T109" s="260"/>
      <c r="AT109" s="261" t="s">
        <v>201</v>
      </c>
      <c r="AU109" s="261" t="s">
        <v>80</v>
      </c>
      <c r="AV109" s="12" t="s">
        <v>78</v>
      </c>
      <c r="AW109" s="12" t="s">
        <v>34</v>
      </c>
      <c r="AX109" s="12" t="s">
        <v>71</v>
      </c>
      <c r="AY109" s="261" t="s">
        <v>133</v>
      </c>
    </row>
    <row r="110" s="11" customFormat="1">
      <c r="B110" s="238"/>
      <c r="C110" s="239"/>
      <c r="D110" s="232" t="s">
        <v>201</v>
      </c>
      <c r="E110" s="240" t="s">
        <v>21</v>
      </c>
      <c r="F110" s="241" t="s">
        <v>736</v>
      </c>
      <c r="G110" s="239"/>
      <c r="H110" s="242">
        <v>157.68000000000001</v>
      </c>
      <c r="I110" s="243"/>
      <c r="J110" s="239"/>
      <c r="K110" s="239"/>
      <c r="L110" s="244"/>
      <c r="M110" s="245"/>
      <c r="N110" s="246"/>
      <c r="O110" s="246"/>
      <c r="P110" s="246"/>
      <c r="Q110" s="246"/>
      <c r="R110" s="246"/>
      <c r="S110" s="246"/>
      <c r="T110" s="247"/>
      <c r="AT110" s="248" t="s">
        <v>201</v>
      </c>
      <c r="AU110" s="248" t="s">
        <v>80</v>
      </c>
      <c r="AV110" s="11" t="s">
        <v>80</v>
      </c>
      <c r="AW110" s="11" t="s">
        <v>34</v>
      </c>
      <c r="AX110" s="11" t="s">
        <v>71</v>
      </c>
      <c r="AY110" s="248" t="s">
        <v>133</v>
      </c>
    </row>
    <row r="111" s="12" customFormat="1">
      <c r="B111" s="252"/>
      <c r="C111" s="253"/>
      <c r="D111" s="232" t="s">
        <v>201</v>
      </c>
      <c r="E111" s="254" t="s">
        <v>21</v>
      </c>
      <c r="F111" s="255" t="s">
        <v>737</v>
      </c>
      <c r="G111" s="253"/>
      <c r="H111" s="254" t="s">
        <v>21</v>
      </c>
      <c r="I111" s="256"/>
      <c r="J111" s="253"/>
      <c r="K111" s="253"/>
      <c r="L111" s="257"/>
      <c r="M111" s="258"/>
      <c r="N111" s="259"/>
      <c r="O111" s="259"/>
      <c r="P111" s="259"/>
      <c r="Q111" s="259"/>
      <c r="R111" s="259"/>
      <c r="S111" s="259"/>
      <c r="T111" s="260"/>
      <c r="AT111" s="261" t="s">
        <v>201</v>
      </c>
      <c r="AU111" s="261" t="s">
        <v>80</v>
      </c>
      <c r="AV111" s="12" t="s">
        <v>78</v>
      </c>
      <c r="AW111" s="12" t="s">
        <v>34</v>
      </c>
      <c r="AX111" s="12" t="s">
        <v>71</v>
      </c>
      <c r="AY111" s="261" t="s">
        <v>133</v>
      </c>
    </row>
    <row r="112" s="11" customFormat="1">
      <c r="B112" s="238"/>
      <c r="C112" s="239"/>
      <c r="D112" s="232" t="s">
        <v>201</v>
      </c>
      <c r="E112" s="240" t="s">
        <v>21</v>
      </c>
      <c r="F112" s="241" t="s">
        <v>738</v>
      </c>
      <c r="G112" s="239"/>
      <c r="H112" s="242">
        <v>425.20999999999998</v>
      </c>
      <c r="I112" s="243"/>
      <c r="J112" s="239"/>
      <c r="K112" s="239"/>
      <c r="L112" s="244"/>
      <c r="M112" s="245"/>
      <c r="N112" s="246"/>
      <c r="O112" s="246"/>
      <c r="P112" s="246"/>
      <c r="Q112" s="246"/>
      <c r="R112" s="246"/>
      <c r="S112" s="246"/>
      <c r="T112" s="247"/>
      <c r="AT112" s="248" t="s">
        <v>201</v>
      </c>
      <c r="AU112" s="248" t="s">
        <v>80</v>
      </c>
      <c r="AV112" s="11" t="s">
        <v>80</v>
      </c>
      <c r="AW112" s="11" t="s">
        <v>34</v>
      </c>
      <c r="AX112" s="11" t="s">
        <v>71</v>
      </c>
      <c r="AY112" s="248" t="s">
        <v>133</v>
      </c>
    </row>
    <row r="113" s="13" customFormat="1">
      <c r="B113" s="262"/>
      <c r="C113" s="263"/>
      <c r="D113" s="232" t="s">
        <v>201</v>
      </c>
      <c r="E113" s="264" t="s">
        <v>21</v>
      </c>
      <c r="F113" s="265" t="s">
        <v>248</v>
      </c>
      <c r="G113" s="263"/>
      <c r="H113" s="266">
        <v>767.09000000000003</v>
      </c>
      <c r="I113" s="267"/>
      <c r="J113" s="263"/>
      <c r="K113" s="263"/>
      <c r="L113" s="268"/>
      <c r="M113" s="269"/>
      <c r="N113" s="270"/>
      <c r="O113" s="270"/>
      <c r="P113" s="270"/>
      <c r="Q113" s="270"/>
      <c r="R113" s="270"/>
      <c r="S113" s="270"/>
      <c r="T113" s="271"/>
      <c r="AT113" s="272" t="s">
        <v>201</v>
      </c>
      <c r="AU113" s="272" t="s">
        <v>80</v>
      </c>
      <c r="AV113" s="13" t="s">
        <v>153</v>
      </c>
      <c r="AW113" s="13" t="s">
        <v>34</v>
      </c>
      <c r="AX113" s="13" t="s">
        <v>78</v>
      </c>
      <c r="AY113" s="272" t="s">
        <v>133</v>
      </c>
    </row>
    <row r="114" s="1" customFormat="1" ht="25.5" customHeight="1">
      <c r="B114" s="45"/>
      <c r="C114" s="220" t="s">
        <v>174</v>
      </c>
      <c r="D114" s="220" t="s">
        <v>134</v>
      </c>
      <c r="E114" s="221" t="s">
        <v>254</v>
      </c>
      <c r="F114" s="222" t="s">
        <v>255</v>
      </c>
      <c r="G114" s="223" t="s">
        <v>197</v>
      </c>
      <c r="H114" s="224">
        <v>12.140000000000001</v>
      </c>
      <c r="I114" s="225"/>
      <c r="J114" s="226">
        <f>ROUND(I114*H114,2)</f>
        <v>0</v>
      </c>
      <c r="K114" s="222" t="s">
        <v>162</v>
      </c>
      <c r="L114" s="71"/>
      <c r="M114" s="227" t="s">
        <v>21</v>
      </c>
      <c r="N114" s="228" t="s">
        <v>42</v>
      </c>
      <c r="O114" s="46"/>
      <c r="P114" s="229">
        <f>O114*H114</f>
        <v>0</v>
      </c>
      <c r="Q114" s="229">
        <v>0</v>
      </c>
      <c r="R114" s="229">
        <f>Q114*H114</f>
        <v>0</v>
      </c>
      <c r="S114" s="229">
        <v>0</v>
      </c>
      <c r="T114" s="230">
        <f>S114*H114</f>
        <v>0</v>
      </c>
      <c r="AR114" s="23" t="s">
        <v>153</v>
      </c>
      <c r="AT114" s="23" t="s">
        <v>134</v>
      </c>
      <c r="AU114" s="23" t="s">
        <v>80</v>
      </c>
      <c r="AY114" s="23" t="s">
        <v>133</v>
      </c>
      <c r="BE114" s="231">
        <f>IF(N114="základní",J114,0)</f>
        <v>0</v>
      </c>
      <c r="BF114" s="231">
        <f>IF(N114="snížená",J114,0)</f>
        <v>0</v>
      </c>
      <c r="BG114" s="231">
        <f>IF(N114="zákl. přenesená",J114,0)</f>
        <v>0</v>
      </c>
      <c r="BH114" s="231">
        <f>IF(N114="sníž. přenesená",J114,0)</f>
        <v>0</v>
      </c>
      <c r="BI114" s="231">
        <f>IF(N114="nulová",J114,0)</f>
        <v>0</v>
      </c>
      <c r="BJ114" s="23" t="s">
        <v>78</v>
      </c>
      <c r="BK114" s="231">
        <f>ROUND(I114*H114,2)</f>
        <v>0</v>
      </c>
      <c r="BL114" s="23" t="s">
        <v>153</v>
      </c>
      <c r="BM114" s="23" t="s">
        <v>739</v>
      </c>
    </row>
    <row r="115" s="1" customFormat="1">
      <c r="B115" s="45"/>
      <c r="C115" s="73"/>
      <c r="D115" s="232" t="s">
        <v>189</v>
      </c>
      <c r="E115" s="73"/>
      <c r="F115" s="233" t="s">
        <v>257</v>
      </c>
      <c r="G115" s="73"/>
      <c r="H115" s="73"/>
      <c r="I115" s="190"/>
      <c r="J115" s="73"/>
      <c r="K115" s="73"/>
      <c r="L115" s="71"/>
      <c r="M115" s="234"/>
      <c r="N115" s="46"/>
      <c r="O115" s="46"/>
      <c r="P115" s="46"/>
      <c r="Q115" s="46"/>
      <c r="R115" s="46"/>
      <c r="S115" s="46"/>
      <c r="T115" s="94"/>
      <c r="AT115" s="23" t="s">
        <v>189</v>
      </c>
      <c r="AU115" s="23" t="s">
        <v>80</v>
      </c>
    </row>
    <row r="116" s="1" customFormat="1">
      <c r="B116" s="45"/>
      <c r="C116" s="73"/>
      <c r="D116" s="232" t="s">
        <v>141</v>
      </c>
      <c r="E116" s="73"/>
      <c r="F116" s="233" t="s">
        <v>373</v>
      </c>
      <c r="G116" s="73"/>
      <c r="H116" s="73"/>
      <c r="I116" s="190"/>
      <c r="J116" s="73"/>
      <c r="K116" s="73"/>
      <c r="L116" s="71"/>
      <c r="M116" s="234"/>
      <c r="N116" s="46"/>
      <c r="O116" s="46"/>
      <c r="P116" s="46"/>
      <c r="Q116" s="46"/>
      <c r="R116" s="46"/>
      <c r="S116" s="46"/>
      <c r="T116" s="94"/>
      <c r="AT116" s="23" t="s">
        <v>141</v>
      </c>
      <c r="AU116" s="23" t="s">
        <v>80</v>
      </c>
    </row>
    <row r="117" s="11" customFormat="1">
      <c r="B117" s="238"/>
      <c r="C117" s="239"/>
      <c r="D117" s="232" t="s">
        <v>201</v>
      </c>
      <c r="E117" s="240" t="s">
        <v>21</v>
      </c>
      <c r="F117" s="241" t="s">
        <v>740</v>
      </c>
      <c r="G117" s="239"/>
      <c r="H117" s="242">
        <v>12.140000000000001</v>
      </c>
      <c r="I117" s="243"/>
      <c r="J117" s="239"/>
      <c r="K117" s="239"/>
      <c r="L117" s="244"/>
      <c r="M117" s="245"/>
      <c r="N117" s="246"/>
      <c r="O117" s="246"/>
      <c r="P117" s="246"/>
      <c r="Q117" s="246"/>
      <c r="R117" s="246"/>
      <c r="S117" s="246"/>
      <c r="T117" s="247"/>
      <c r="AT117" s="248" t="s">
        <v>201</v>
      </c>
      <c r="AU117" s="248" t="s">
        <v>80</v>
      </c>
      <c r="AV117" s="11" t="s">
        <v>80</v>
      </c>
      <c r="AW117" s="11" t="s">
        <v>34</v>
      </c>
      <c r="AX117" s="11" t="s">
        <v>78</v>
      </c>
      <c r="AY117" s="248" t="s">
        <v>133</v>
      </c>
    </row>
    <row r="118" s="1" customFormat="1" ht="25.5" customHeight="1">
      <c r="B118" s="45"/>
      <c r="C118" s="220" t="s">
        <v>81</v>
      </c>
      <c r="D118" s="220" t="s">
        <v>134</v>
      </c>
      <c r="E118" s="221" t="s">
        <v>261</v>
      </c>
      <c r="F118" s="222" t="s">
        <v>262</v>
      </c>
      <c r="G118" s="223" t="s">
        <v>197</v>
      </c>
      <c r="H118" s="224">
        <v>30</v>
      </c>
      <c r="I118" s="225"/>
      <c r="J118" s="226">
        <f>ROUND(I118*H118,2)</f>
        <v>0</v>
      </c>
      <c r="K118" s="222" t="s">
        <v>162</v>
      </c>
      <c r="L118" s="71"/>
      <c r="M118" s="227" t="s">
        <v>21</v>
      </c>
      <c r="N118" s="228" t="s">
        <v>42</v>
      </c>
      <c r="O118" s="46"/>
      <c r="P118" s="229">
        <f>O118*H118</f>
        <v>0</v>
      </c>
      <c r="Q118" s="229">
        <v>0</v>
      </c>
      <c r="R118" s="229">
        <f>Q118*H118</f>
        <v>0</v>
      </c>
      <c r="S118" s="229">
        <v>0</v>
      </c>
      <c r="T118" s="230">
        <f>S118*H118</f>
        <v>0</v>
      </c>
      <c r="AR118" s="23" t="s">
        <v>153</v>
      </c>
      <c r="AT118" s="23" t="s">
        <v>134</v>
      </c>
      <c r="AU118" s="23" t="s">
        <v>80</v>
      </c>
      <c r="AY118" s="23" t="s">
        <v>133</v>
      </c>
      <c r="BE118" s="231">
        <f>IF(N118="základní",J118,0)</f>
        <v>0</v>
      </c>
      <c r="BF118" s="231">
        <f>IF(N118="snížená",J118,0)</f>
        <v>0</v>
      </c>
      <c r="BG118" s="231">
        <f>IF(N118="zákl. přenesená",J118,0)</f>
        <v>0</v>
      </c>
      <c r="BH118" s="231">
        <f>IF(N118="sníž. přenesená",J118,0)</f>
        <v>0</v>
      </c>
      <c r="BI118" s="231">
        <f>IF(N118="nulová",J118,0)</f>
        <v>0</v>
      </c>
      <c r="BJ118" s="23" t="s">
        <v>78</v>
      </c>
      <c r="BK118" s="231">
        <f>ROUND(I118*H118,2)</f>
        <v>0</v>
      </c>
      <c r="BL118" s="23" t="s">
        <v>153</v>
      </c>
      <c r="BM118" s="23" t="s">
        <v>741</v>
      </c>
    </row>
    <row r="119" s="1" customFormat="1">
      <c r="B119" s="45"/>
      <c r="C119" s="73"/>
      <c r="D119" s="232" t="s">
        <v>189</v>
      </c>
      <c r="E119" s="73"/>
      <c r="F119" s="233" t="s">
        <v>264</v>
      </c>
      <c r="G119" s="73"/>
      <c r="H119" s="73"/>
      <c r="I119" s="190"/>
      <c r="J119" s="73"/>
      <c r="K119" s="73"/>
      <c r="L119" s="71"/>
      <c r="M119" s="234"/>
      <c r="N119" s="46"/>
      <c r="O119" s="46"/>
      <c r="P119" s="46"/>
      <c r="Q119" s="46"/>
      <c r="R119" s="46"/>
      <c r="S119" s="46"/>
      <c r="T119" s="94"/>
      <c r="AT119" s="23" t="s">
        <v>189</v>
      </c>
      <c r="AU119" s="23" t="s">
        <v>80</v>
      </c>
    </row>
    <row r="120" s="11" customFormat="1">
      <c r="B120" s="238"/>
      <c r="C120" s="239"/>
      <c r="D120" s="232" t="s">
        <v>201</v>
      </c>
      <c r="E120" s="240" t="s">
        <v>21</v>
      </c>
      <c r="F120" s="241" t="s">
        <v>742</v>
      </c>
      <c r="G120" s="239"/>
      <c r="H120" s="242">
        <v>30</v>
      </c>
      <c r="I120" s="243"/>
      <c r="J120" s="239"/>
      <c r="K120" s="239"/>
      <c r="L120" s="244"/>
      <c r="M120" s="245"/>
      <c r="N120" s="246"/>
      <c r="O120" s="246"/>
      <c r="P120" s="246"/>
      <c r="Q120" s="246"/>
      <c r="R120" s="246"/>
      <c r="S120" s="246"/>
      <c r="T120" s="247"/>
      <c r="AT120" s="248" t="s">
        <v>201</v>
      </c>
      <c r="AU120" s="248" t="s">
        <v>80</v>
      </c>
      <c r="AV120" s="11" t="s">
        <v>80</v>
      </c>
      <c r="AW120" s="11" t="s">
        <v>34</v>
      </c>
      <c r="AX120" s="11" t="s">
        <v>78</v>
      </c>
      <c r="AY120" s="248" t="s">
        <v>133</v>
      </c>
    </row>
    <row r="121" s="1" customFormat="1" ht="38.25" customHeight="1">
      <c r="B121" s="45"/>
      <c r="C121" s="220" t="s">
        <v>271</v>
      </c>
      <c r="D121" s="220" t="s">
        <v>134</v>
      </c>
      <c r="E121" s="221" t="s">
        <v>195</v>
      </c>
      <c r="F121" s="222" t="s">
        <v>196</v>
      </c>
      <c r="G121" s="223" t="s">
        <v>197</v>
      </c>
      <c r="H121" s="224">
        <v>113.45</v>
      </c>
      <c r="I121" s="225"/>
      <c r="J121" s="226">
        <f>ROUND(I121*H121,2)</f>
        <v>0</v>
      </c>
      <c r="K121" s="222" t="s">
        <v>162</v>
      </c>
      <c r="L121" s="71"/>
      <c r="M121" s="227" t="s">
        <v>21</v>
      </c>
      <c r="N121" s="228" t="s">
        <v>42</v>
      </c>
      <c r="O121" s="46"/>
      <c r="P121" s="229">
        <f>O121*H121</f>
        <v>0</v>
      </c>
      <c r="Q121" s="229">
        <v>0</v>
      </c>
      <c r="R121" s="229">
        <f>Q121*H121</f>
        <v>0</v>
      </c>
      <c r="S121" s="229">
        <v>0</v>
      </c>
      <c r="T121" s="230">
        <f>S121*H121</f>
        <v>0</v>
      </c>
      <c r="AR121" s="23" t="s">
        <v>153</v>
      </c>
      <c r="AT121" s="23" t="s">
        <v>134</v>
      </c>
      <c r="AU121" s="23" t="s">
        <v>80</v>
      </c>
      <c r="AY121" s="23" t="s">
        <v>133</v>
      </c>
      <c r="BE121" s="231">
        <f>IF(N121="základní",J121,0)</f>
        <v>0</v>
      </c>
      <c r="BF121" s="231">
        <f>IF(N121="snížená",J121,0)</f>
        <v>0</v>
      </c>
      <c r="BG121" s="231">
        <f>IF(N121="zákl. přenesená",J121,0)</f>
        <v>0</v>
      </c>
      <c r="BH121" s="231">
        <f>IF(N121="sníž. přenesená",J121,0)</f>
        <v>0</v>
      </c>
      <c r="BI121" s="231">
        <f>IF(N121="nulová",J121,0)</f>
        <v>0</v>
      </c>
      <c r="BJ121" s="23" t="s">
        <v>78</v>
      </c>
      <c r="BK121" s="231">
        <f>ROUND(I121*H121,2)</f>
        <v>0</v>
      </c>
      <c r="BL121" s="23" t="s">
        <v>153</v>
      </c>
      <c r="BM121" s="23" t="s">
        <v>743</v>
      </c>
    </row>
    <row r="122" s="1" customFormat="1">
      <c r="B122" s="45"/>
      <c r="C122" s="73"/>
      <c r="D122" s="232" t="s">
        <v>189</v>
      </c>
      <c r="E122" s="73"/>
      <c r="F122" s="233" t="s">
        <v>199</v>
      </c>
      <c r="G122" s="73"/>
      <c r="H122" s="73"/>
      <c r="I122" s="190"/>
      <c r="J122" s="73"/>
      <c r="K122" s="73"/>
      <c r="L122" s="71"/>
      <c r="M122" s="234"/>
      <c r="N122" s="46"/>
      <c r="O122" s="46"/>
      <c r="P122" s="46"/>
      <c r="Q122" s="46"/>
      <c r="R122" s="46"/>
      <c r="S122" s="46"/>
      <c r="T122" s="94"/>
      <c r="AT122" s="23" t="s">
        <v>189</v>
      </c>
      <c r="AU122" s="23" t="s">
        <v>80</v>
      </c>
    </row>
    <row r="123" s="1" customFormat="1" ht="38.25" customHeight="1">
      <c r="B123" s="45"/>
      <c r="C123" s="220" t="s">
        <v>273</v>
      </c>
      <c r="D123" s="220" t="s">
        <v>134</v>
      </c>
      <c r="E123" s="221" t="s">
        <v>267</v>
      </c>
      <c r="F123" s="222" t="s">
        <v>268</v>
      </c>
      <c r="G123" s="223" t="s">
        <v>197</v>
      </c>
      <c r="H123" s="224">
        <v>666.63999999999999</v>
      </c>
      <c r="I123" s="225"/>
      <c r="J123" s="226">
        <f>ROUND(I123*H123,2)</f>
        <v>0</v>
      </c>
      <c r="K123" s="222" t="s">
        <v>21</v>
      </c>
      <c r="L123" s="71"/>
      <c r="M123" s="227" t="s">
        <v>21</v>
      </c>
      <c r="N123" s="228" t="s">
        <v>42</v>
      </c>
      <c r="O123" s="46"/>
      <c r="P123" s="229">
        <f>O123*H123</f>
        <v>0</v>
      </c>
      <c r="Q123" s="229">
        <v>0</v>
      </c>
      <c r="R123" s="229">
        <f>Q123*H123</f>
        <v>0</v>
      </c>
      <c r="S123" s="229">
        <v>0</v>
      </c>
      <c r="T123" s="230">
        <f>S123*H123</f>
        <v>0</v>
      </c>
      <c r="AR123" s="23" t="s">
        <v>153</v>
      </c>
      <c r="AT123" s="23" t="s">
        <v>134</v>
      </c>
      <c r="AU123" s="23" t="s">
        <v>80</v>
      </c>
      <c r="AY123" s="23" t="s">
        <v>133</v>
      </c>
      <c r="BE123" s="231">
        <f>IF(N123="základní",J123,0)</f>
        <v>0</v>
      </c>
      <c r="BF123" s="231">
        <f>IF(N123="snížená",J123,0)</f>
        <v>0</v>
      </c>
      <c r="BG123" s="231">
        <f>IF(N123="zákl. přenesená",J123,0)</f>
        <v>0</v>
      </c>
      <c r="BH123" s="231">
        <f>IF(N123="sníž. přenesená",J123,0)</f>
        <v>0</v>
      </c>
      <c r="BI123" s="231">
        <f>IF(N123="nulová",J123,0)</f>
        <v>0</v>
      </c>
      <c r="BJ123" s="23" t="s">
        <v>78</v>
      </c>
      <c r="BK123" s="231">
        <f>ROUND(I123*H123,2)</f>
        <v>0</v>
      </c>
      <c r="BL123" s="23" t="s">
        <v>153</v>
      </c>
      <c r="BM123" s="23" t="s">
        <v>744</v>
      </c>
    </row>
    <row r="124" s="11" customFormat="1">
      <c r="B124" s="238"/>
      <c r="C124" s="239"/>
      <c r="D124" s="232" t="s">
        <v>201</v>
      </c>
      <c r="E124" s="240" t="s">
        <v>21</v>
      </c>
      <c r="F124" s="241" t="s">
        <v>745</v>
      </c>
      <c r="G124" s="239"/>
      <c r="H124" s="242">
        <v>666.63999999999999</v>
      </c>
      <c r="I124" s="243"/>
      <c r="J124" s="239"/>
      <c r="K124" s="239"/>
      <c r="L124" s="244"/>
      <c r="M124" s="245"/>
      <c r="N124" s="246"/>
      <c r="O124" s="246"/>
      <c r="P124" s="246"/>
      <c r="Q124" s="246"/>
      <c r="R124" s="246"/>
      <c r="S124" s="246"/>
      <c r="T124" s="247"/>
      <c r="AT124" s="248" t="s">
        <v>201</v>
      </c>
      <c r="AU124" s="248" t="s">
        <v>80</v>
      </c>
      <c r="AV124" s="11" t="s">
        <v>80</v>
      </c>
      <c r="AW124" s="11" t="s">
        <v>34</v>
      </c>
      <c r="AX124" s="11" t="s">
        <v>78</v>
      </c>
      <c r="AY124" s="248" t="s">
        <v>133</v>
      </c>
    </row>
    <row r="125" s="1" customFormat="1" ht="25.5" customHeight="1">
      <c r="B125" s="45"/>
      <c r="C125" s="220" t="s">
        <v>279</v>
      </c>
      <c r="D125" s="220" t="s">
        <v>134</v>
      </c>
      <c r="E125" s="221" t="s">
        <v>203</v>
      </c>
      <c r="F125" s="222" t="s">
        <v>204</v>
      </c>
      <c r="G125" s="223" t="s">
        <v>197</v>
      </c>
      <c r="H125" s="224">
        <v>113.45</v>
      </c>
      <c r="I125" s="225"/>
      <c r="J125" s="226">
        <f>ROUND(I125*H125,2)</f>
        <v>0</v>
      </c>
      <c r="K125" s="222" t="s">
        <v>162</v>
      </c>
      <c r="L125" s="71"/>
      <c r="M125" s="227" t="s">
        <v>21</v>
      </c>
      <c r="N125" s="228" t="s">
        <v>42</v>
      </c>
      <c r="O125" s="46"/>
      <c r="P125" s="229">
        <f>O125*H125</f>
        <v>0</v>
      </c>
      <c r="Q125" s="229">
        <v>0</v>
      </c>
      <c r="R125" s="229">
        <f>Q125*H125</f>
        <v>0</v>
      </c>
      <c r="S125" s="229">
        <v>0</v>
      </c>
      <c r="T125" s="230">
        <f>S125*H125</f>
        <v>0</v>
      </c>
      <c r="AR125" s="23" t="s">
        <v>153</v>
      </c>
      <c r="AT125" s="23" t="s">
        <v>134</v>
      </c>
      <c r="AU125" s="23" t="s">
        <v>80</v>
      </c>
      <c r="AY125" s="23" t="s">
        <v>133</v>
      </c>
      <c r="BE125" s="231">
        <f>IF(N125="základní",J125,0)</f>
        <v>0</v>
      </c>
      <c r="BF125" s="231">
        <f>IF(N125="snížená",J125,0)</f>
        <v>0</v>
      </c>
      <c r="BG125" s="231">
        <f>IF(N125="zákl. přenesená",J125,0)</f>
        <v>0</v>
      </c>
      <c r="BH125" s="231">
        <f>IF(N125="sníž. přenesená",J125,0)</f>
        <v>0</v>
      </c>
      <c r="BI125" s="231">
        <f>IF(N125="nulová",J125,0)</f>
        <v>0</v>
      </c>
      <c r="BJ125" s="23" t="s">
        <v>78</v>
      </c>
      <c r="BK125" s="231">
        <f>ROUND(I125*H125,2)</f>
        <v>0</v>
      </c>
      <c r="BL125" s="23" t="s">
        <v>153</v>
      </c>
      <c r="BM125" s="23" t="s">
        <v>746</v>
      </c>
    </row>
    <row r="126" s="1" customFormat="1">
      <c r="B126" s="45"/>
      <c r="C126" s="73"/>
      <c r="D126" s="232" t="s">
        <v>189</v>
      </c>
      <c r="E126" s="73"/>
      <c r="F126" s="233" t="s">
        <v>206</v>
      </c>
      <c r="G126" s="73"/>
      <c r="H126" s="73"/>
      <c r="I126" s="190"/>
      <c r="J126" s="73"/>
      <c r="K126" s="73"/>
      <c r="L126" s="71"/>
      <c r="M126" s="234"/>
      <c r="N126" s="46"/>
      <c r="O126" s="46"/>
      <c r="P126" s="46"/>
      <c r="Q126" s="46"/>
      <c r="R126" s="46"/>
      <c r="S126" s="46"/>
      <c r="T126" s="94"/>
      <c r="AT126" s="23" t="s">
        <v>189</v>
      </c>
      <c r="AU126" s="23" t="s">
        <v>80</v>
      </c>
    </row>
    <row r="127" s="1" customFormat="1" ht="51" customHeight="1">
      <c r="B127" s="45"/>
      <c r="C127" s="220" t="s">
        <v>286</v>
      </c>
      <c r="D127" s="220" t="s">
        <v>134</v>
      </c>
      <c r="E127" s="221" t="s">
        <v>274</v>
      </c>
      <c r="F127" s="222" t="s">
        <v>275</v>
      </c>
      <c r="G127" s="223" t="s">
        <v>197</v>
      </c>
      <c r="H127" s="224">
        <v>125.59</v>
      </c>
      <c r="I127" s="225"/>
      <c r="J127" s="226">
        <f>ROUND(I127*H127,2)</f>
        <v>0</v>
      </c>
      <c r="K127" s="222" t="s">
        <v>162</v>
      </c>
      <c r="L127" s="71"/>
      <c r="M127" s="227" t="s">
        <v>21</v>
      </c>
      <c r="N127" s="228" t="s">
        <v>42</v>
      </c>
      <c r="O127" s="46"/>
      <c r="P127" s="229">
        <f>O127*H127</f>
        <v>0</v>
      </c>
      <c r="Q127" s="229">
        <v>0</v>
      </c>
      <c r="R127" s="229">
        <f>Q127*H127</f>
        <v>0</v>
      </c>
      <c r="S127" s="229">
        <v>0</v>
      </c>
      <c r="T127" s="230">
        <f>S127*H127</f>
        <v>0</v>
      </c>
      <c r="AR127" s="23" t="s">
        <v>153</v>
      </c>
      <c r="AT127" s="23" t="s">
        <v>134</v>
      </c>
      <c r="AU127" s="23" t="s">
        <v>80</v>
      </c>
      <c r="AY127" s="23" t="s">
        <v>133</v>
      </c>
      <c r="BE127" s="231">
        <f>IF(N127="základní",J127,0)</f>
        <v>0</v>
      </c>
      <c r="BF127" s="231">
        <f>IF(N127="snížená",J127,0)</f>
        <v>0</v>
      </c>
      <c r="BG127" s="231">
        <f>IF(N127="zákl. přenesená",J127,0)</f>
        <v>0</v>
      </c>
      <c r="BH127" s="231">
        <f>IF(N127="sníž. přenesená",J127,0)</f>
        <v>0</v>
      </c>
      <c r="BI127" s="231">
        <f>IF(N127="nulová",J127,0)</f>
        <v>0</v>
      </c>
      <c r="BJ127" s="23" t="s">
        <v>78</v>
      </c>
      <c r="BK127" s="231">
        <f>ROUND(I127*H127,2)</f>
        <v>0</v>
      </c>
      <c r="BL127" s="23" t="s">
        <v>153</v>
      </c>
      <c r="BM127" s="23" t="s">
        <v>747</v>
      </c>
    </row>
    <row r="128" s="1" customFormat="1">
      <c r="B128" s="45"/>
      <c r="C128" s="73"/>
      <c r="D128" s="232" t="s">
        <v>189</v>
      </c>
      <c r="E128" s="73"/>
      <c r="F128" s="233" t="s">
        <v>277</v>
      </c>
      <c r="G128" s="73"/>
      <c r="H128" s="73"/>
      <c r="I128" s="190"/>
      <c r="J128" s="73"/>
      <c r="K128" s="73"/>
      <c r="L128" s="71"/>
      <c r="M128" s="234"/>
      <c r="N128" s="46"/>
      <c r="O128" s="46"/>
      <c r="P128" s="46"/>
      <c r="Q128" s="46"/>
      <c r="R128" s="46"/>
      <c r="S128" s="46"/>
      <c r="T128" s="94"/>
      <c r="AT128" s="23" t="s">
        <v>189</v>
      </c>
      <c r="AU128" s="23" t="s">
        <v>80</v>
      </c>
    </row>
    <row r="129" s="1" customFormat="1">
      <c r="B129" s="45"/>
      <c r="C129" s="73"/>
      <c r="D129" s="232" t="s">
        <v>141</v>
      </c>
      <c r="E129" s="73"/>
      <c r="F129" s="233" t="s">
        <v>748</v>
      </c>
      <c r="G129" s="73"/>
      <c r="H129" s="73"/>
      <c r="I129" s="190"/>
      <c r="J129" s="73"/>
      <c r="K129" s="73"/>
      <c r="L129" s="71"/>
      <c r="M129" s="234"/>
      <c r="N129" s="46"/>
      <c r="O129" s="46"/>
      <c r="P129" s="46"/>
      <c r="Q129" s="46"/>
      <c r="R129" s="46"/>
      <c r="S129" s="46"/>
      <c r="T129" s="94"/>
      <c r="AT129" s="23" t="s">
        <v>141</v>
      </c>
      <c r="AU129" s="23" t="s">
        <v>80</v>
      </c>
    </row>
    <row r="130" s="11" customFormat="1">
      <c r="B130" s="238"/>
      <c r="C130" s="239"/>
      <c r="D130" s="232" t="s">
        <v>201</v>
      </c>
      <c r="E130" s="240" t="s">
        <v>21</v>
      </c>
      <c r="F130" s="241" t="s">
        <v>749</v>
      </c>
      <c r="G130" s="239"/>
      <c r="H130" s="242">
        <v>113.45</v>
      </c>
      <c r="I130" s="243"/>
      <c r="J130" s="239"/>
      <c r="K130" s="239"/>
      <c r="L130" s="244"/>
      <c r="M130" s="245"/>
      <c r="N130" s="246"/>
      <c r="O130" s="246"/>
      <c r="P130" s="246"/>
      <c r="Q130" s="246"/>
      <c r="R130" s="246"/>
      <c r="S130" s="246"/>
      <c r="T130" s="247"/>
      <c r="AT130" s="248" t="s">
        <v>201</v>
      </c>
      <c r="AU130" s="248" t="s">
        <v>80</v>
      </c>
      <c r="AV130" s="11" t="s">
        <v>80</v>
      </c>
      <c r="AW130" s="11" t="s">
        <v>34</v>
      </c>
      <c r="AX130" s="11" t="s">
        <v>71</v>
      </c>
      <c r="AY130" s="248" t="s">
        <v>133</v>
      </c>
    </row>
    <row r="131" s="12" customFormat="1">
      <c r="B131" s="252"/>
      <c r="C131" s="253"/>
      <c r="D131" s="232" t="s">
        <v>201</v>
      </c>
      <c r="E131" s="254" t="s">
        <v>21</v>
      </c>
      <c r="F131" s="255" t="s">
        <v>750</v>
      </c>
      <c r="G131" s="253"/>
      <c r="H131" s="254" t="s">
        <v>21</v>
      </c>
      <c r="I131" s="256"/>
      <c r="J131" s="253"/>
      <c r="K131" s="253"/>
      <c r="L131" s="257"/>
      <c r="M131" s="258"/>
      <c r="N131" s="259"/>
      <c r="O131" s="259"/>
      <c r="P131" s="259"/>
      <c r="Q131" s="259"/>
      <c r="R131" s="259"/>
      <c r="S131" s="259"/>
      <c r="T131" s="260"/>
      <c r="AT131" s="261" t="s">
        <v>201</v>
      </c>
      <c r="AU131" s="261" t="s">
        <v>80</v>
      </c>
      <c r="AV131" s="12" t="s">
        <v>78</v>
      </c>
      <c r="AW131" s="12" t="s">
        <v>34</v>
      </c>
      <c r="AX131" s="12" t="s">
        <v>71</v>
      </c>
      <c r="AY131" s="261" t="s">
        <v>133</v>
      </c>
    </row>
    <row r="132" s="11" customFormat="1">
      <c r="B132" s="238"/>
      <c r="C132" s="239"/>
      <c r="D132" s="232" t="s">
        <v>201</v>
      </c>
      <c r="E132" s="240" t="s">
        <v>21</v>
      </c>
      <c r="F132" s="241" t="s">
        <v>260</v>
      </c>
      <c r="G132" s="239"/>
      <c r="H132" s="242">
        <v>12.140000000000001</v>
      </c>
      <c r="I132" s="243"/>
      <c r="J132" s="239"/>
      <c r="K132" s="239"/>
      <c r="L132" s="244"/>
      <c r="M132" s="245"/>
      <c r="N132" s="246"/>
      <c r="O132" s="246"/>
      <c r="P132" s="246"/>
      <c r="Q132" s="246"/>
      <c r="R132" s="246"/>
      <c r="S132" s="246"/>
      <c r="T132" s="247"/>
      <c r="AT132" s="248" t="s">
        <v>201</v>
      </c>
      <c r="AU132" s="248" t="s">
        <v>80</v>
      </c>
      <c r="AV132" s="11" t="s">
        <v>80</v>
      </c>
      <c r="AW132" s="11" t="s">
        <v>34</v>
      </c>
      <c r="AX132" s="11" t="s">
        <v>71</v>
      </c>
      <c r="AY132" s="248" t="s">
        <v>133</v>
      </c>
    </row>
    <row r="133" s="13" customFormat="1">
      <c r="B133" s="262"/>
      <c r="C133" s="263"/>
      <c r="D133" s="232" t="s">
        <v>201</v>
      </c>
      <c r="E133" s="264" t="s">
        <v>21</v>
      </c>
      <c r="F133" s="265" t="s">
        <v>248</v>
      </c>
      <c r="G133" s="263"/>
      <c r="H133" s="266">
        <v>125.59</v>
      </c>
      <c r="I133" s="267"/>
      <c r="J133" s="263"/>
      <c r="K133" s="263"/>
      <c r="L133" s="268"/>
      <c r="M133" s="269"/>
      <c r="N133" s="270"/>
      <c r="O133" s="270"/>
      <c r="P133" s="270"/>
      <c r="Q133" s="270"/>
      <c r="R133" s="270"/>
      <c r="S133" s="270"/>
      <c r="T133" s="271"/>
      <c r="AT133" s="272" t="s">
        <v>201</v>
      </c>
      <c r="AU133" s="272" t="s">
        <v>80</v>
      </c>
      <c r="AV133" s="13" t="s">
        <v>153</v>
      </c>
      <c r="AW133" s="13" t="s">
        <v>34</v>
      </c>
      <c r="AX133" s="13" t="s">
        <v>78</v>
      </c>
      <c r="AY133" s="272" t="s">
        <v>133</v>
      </c>
    </row>
    <row r="134" s="1" customFormat="1" ht="25.5" customHeight="1">
      <c r="B134" s="45"/>
      <c r="C134" s="220" t="s">
        <v>292</v>
      </c>
      <c r="D134" s="220" t="s">
        <v>134</v>
      </c>
      <c r="E134" s="221" t="s">
        <v>280</v>
      </c>
      <c r="F134" s="222" t="s">
        <v>281</v>
      </c>
      <c r="G134" s="223" t="s">
        <v>282</v>
      </c>
      <c r="H134" s="224">
        <v>1199.952</v>
      </c>
      <c r="I134" s="225"/>
      <c r="J134" s="226">
        <f>ROUND(I134*H134,2)</f>
        <v>0</v>
      </c>
      <c r="K134" s="222" t="s">
        <v>162</v>
      </c>
      <c r="L134" s="71"/>
      <c r="M134" s="227" t="s">
        <v>21</v>
      </c>
      <c r="N134" s="228" t="s">
        <v>42</v>
      </c>
      <c r="O134" s="46"/>
      <c r="P134" s="229">
        <f>O134*H134</f>
        <v>0</v>
      </c>
      <c r="Q134" s="229">
        <v>0</v>
      </c>
      <c r="R134" s="229">
        <f>Q134*H134</f>
        <v>0</v>
      </c>
      <c r="S134" s="229">
        <v>0</v>
      </c>
      <c r="T134" s="230">
        <f>S134*H134</f>
        <v>0</v>
      </c>
      <c r="AR134" s="23" t="s">
        <v>153</v>
      </c>
      <c r="AT134" s="23" t="s">
        <v>134</v>
      </c>
      <c r="AU134" s="23" t="s">
        <v>80</v>
      </c>
      <c r="AY134" s="23" t="s">
        <v>133</v>
      </c>
      <c r="BE134" s="231">
        <f>IF(N134="základní",J134,0)</f>
        <v>0</v>
      </c>
      <c r="BF134" s="231">
        <f>IF(N134="snížená",J134,0)</f>
        <v>0</v>
      </c>
      <c r="BG134" s="231">
        <f>IF(N134="zákl. přenesená",J134,0)</f>
        <v>0</v>
      </c>
      <c r="BH134" s="231">
        <f>IF(N134="sníž. přenesená",J134,0)</f>
        <v>0</v>
      </c>
      <c r="BI134" s="231">
        <f>IF(N134="nulová",J134,0)</f>
        <v>0</v>
      </c>
      <c r="BJ134" s="23" t="s">
        <v>78</v>
      </c>
      <c r="BK134" s="231">
        <f>ROUND(I134*H134,2)</f>
        <v>0</v>
      </c>
      <c r="BL134" s="23" t="s">
        <v>153</v>
      </c>
      <c r="BM134" s="23" t="s">
        <v>751</v>
      </c>
    </row>
    <row r="135" s="1" customFormat="1">
      <c r="B135" s="45"/>
      <c r="C135" s="73"/>
      <c r="D135" s="232" t="s">
        <v>189</v>
      </c>
      <c r="E135" s="73"/>
      <c r="F135" s="233" t="s">
        <v>284</v>
      </c>
      <c r="G135" s="73"/>
      <c r="H135" s="73"/>
      <c r="I135" s="190"/>
      <c r="J135" s="73"/>
      <c r="K135" s="73"/>
      <c r="L135" s="71"/>
      <c r="M135" s="234"/>
      <c r="N135" s="46"/>
      <c r="O135" s="46"/>
      <c r="P135" s="46"/>
      <c r="Q135" s="46"/>
      <c r="R135" s="46"/>
      <c r="S135" s="46"/>
      <c r="T135" s="94"/>
      <c r="AT135" s="23" t="s">
        <v>189</v>
      </c>
      <c r="AU135" s="23" t="s">
        <v>80</v>
      </c>
    </row>
    <row r="136" s="11" customFormat="1">
      <c r="B136" s="238"/>
      <c r="C136" s="239"/>
      <c r="D136" s="232" t="s">
        <v>201</v>
      </c>
      <c r="E136" s="240" t="s">
        <v>21</v>
      </c>
      <c r="F136" s="241" t="s">
        <v>752</v>
      </c>
      <c r="G136" s="239"/>
      <c r="H136" s="242">
        <v>1199.952</v>
      </c>
      <c r="I136" s="243"/>
      <c r="J136" s="239"/>
      <c r="K136" s="239"/>
      <c r="L136" s="244"/>
      <c r="M136" s="245"/>
      <c r="N136" s="246"/>
      <c r="O136" s="246"/>
      <c r="P136" s="246"/>
      <c r="Q136" s="246"/>
      <c r="R136" s="246"/>
      <c r="S136" s="246"/>
      <c r="T136" s="247"/>
      <c r="AT136" s="248" t="s">
        <v>201</v>
      </c>
      <c r="AU136" s="248" t="s">
        <v>80</v>
      </c>
      <c r="AV136" s="11" t="s">
        <v>80</v>
      </c>
      <c r="AW136" s="11" t="s">
        <v>34</v>
      </c>
      <c r="AX136" s="11" t="s">
        <v>78</v>
      </c>
      <c r="AY136" s="248" t="s">
        <v>133</v>
      </c>
    </row>
    <row r="137" s="1" customFormat="1" ht="25.5" customHeight="1">
      <c r="B137" s="45"/>
      <c r="C137" s="220" t="s">
        <v>10</v>
      </c>
      <c r="D137" s="220" t="s">
        <v>134</v>
      </c>
      <c r="E137" s="221" t="s">
        <v>287</v>
      </c>
      <c r="F137" s="222" t="s">
        <v>288</v>
      </c>
      <c r="G137" s="223" t="s">
        <v>197</v>
      </c>
      <c r="H137" s="224">
        <v>17</v>
      </c>
      <c r="I137" s="225"/>
      <c r="J137" s="226">
        <f>ROUND(I137*H137,2)</f>
        <v>0</v>
      </c>
      <c r="K137" s="222" t="s">
        <v>162</v>
      </c>
      <c r="L137" s="71"/>
      <c r="M137" s="227" t="s">
        <v>21</v>
      </c>
      <c r="N137" s="228" t="s">
        <v>42</v>
      </c>
      <c r="O137" s="46"/>
      <c r="P137" s="229">
        <f>O137*H137</f>
        <v>0</v>
      </c>
      <c r="Q137" s="229">
        <v>0</v>
      </c>
      <c r="R137" s="229">
        <f>Q137*H137</f>
        <v>0</v>
      </c>
      <c r="S137" s="229">
        <v>0</v>
      </c>
      <c r="T137" s="230">
        <f>S137*H137</f>
        <v>0</v>
      </c>
      <c r="AR137" s="23" t="s">
        <v>153</v>
      </c>
      <c r="AT137" s="23" t="s">
        <v>134</v>
      </c>
      <c r="AU137" s="23" t="s">
        <v>80</v>
      </c>
      <c r="AY137" s="23" t="s">
        <v>133</v>
      </c>
      <c r="BE137" s="231">
        <f>IF(N137="základní",J137,0)</f>
        <v>0</v>
      </c>
      <c r="BF137" s="231">
        <f>IF(N137="snížená",J137,0)</f>
        <v>0</v>
      </c>
      <c r="BG137" s="231">
        <f>IF(N137="zákl. přenesená",J137,0)</f>
        <v>0</v>
      </c>
      <c r="BH137" s="231">
        <f>IF(N137="sníž. přenesená",J137,0)</f>
        <v>0</v>
      </c>
      <c r="BI137" s="231">
        <f>IF(N137="nulová",J137,0)</f>
        <v>0</v>
      </c>
      <c r="BJ137" s="23" t="s">
        <v>78</v>
      </c>
      <c r="BK137" s="231">
        <f>ROUND(I137*H137,2)</f>
        <v>0</v>
      </c>
      <c r="BL137" s="23" t="s">
        <v>153</v>
      </c>
      <c r="BM137" s="23" t="s">
        <v>753</v>
      </c>
    </row>
    <row r="138" s="1" customFormat="1">
      <c r="B138" s="45"/>
      <c r="C138" s="73"/>
      <c r="D138" s="232" t="s">
        <v>189</v>
      </c>
      <c r="E138" s="73"/>
      <c r="F138" s="233" t="s">
        <v>290</v>
      </c>
      <c r="G138" s="73"/>
      <c r="H138" s="73"/>
      <c r="I138" s="190"/>
      <c r="J138" s="73"/>
      <c r="K138" s="73"/>
      <c r="L138" s="71"/>
      <c r="M138" s="234"/>
      <c r="N138" s="46"/>
      <c r="O138" s="46"/>
      <c r="P138" s="46"/>
      <c r="Q138" s="46"/>
      <c r="R138" s="46"/>
      <c r="S138" s="46"/>
      <c r="T138" s="94"/>
      <c r="AT138" s="23" t="s">
        <v>189</v>
      </c>
      <c r="AU138" s="23" t="s">
        <v>80</v>
      </c>
    </row>
    <row r="139" s="11" customFormat="1">
      <c r="B139" s="238"/>
      <c r="C139" s="239"/>
      <c r="D139" s="232" t="s">
        <v>201</v>
      </c>
      <c r="E139" s="240" t="s">
        <v>21</v>
      </c>
      <c r="F139" s="241" t="s">
        <v>754</v>
      </c>
      <c r="G139" s="239"/>
      <c r="H139" s="242">
        <v>17</v>
      </c>
      <c r="I139" s="243"/>
      <c r="J139" s="239"/>
      <c r="K139" s="239"/>
      <c r="L139" s="244"/>
      <c r="M139" s="245"/>
      <c r="N139" s="246"/>
      <c r="O139" s="246"/>
      <c r="P139" s="246"/>
      <c r="Q139" s="246"/>
      <c r="R139" s="246"/>
      <c r="S139" s="246"/>
      <c r="T139" s="247"/>
      <c r="AT139" s="248" t="s">
        <v>201</v>
      </c>
      <c r="AU139" s="248" t="s">
        <v>80</v>
      </c>
      <c r="AV139" s="11" t="s">
        <v>80</v>
      </c>
      <c r="AW139" s="11" t="s">
        <v>34</v>
      </c>
      <c r="AX139" s="11" t="s">
        <v>78</v>
      </c>
      <c r="AY139" s="248" t="s">
        <v>133</v>
      </c>
    </row>
    <row r="140" s="1" customFormat="1" ht="38.25" customHeight="1">
      <c r="B140" s="45"/>
      <c r="C140" s="220" t="s">
        <v>304</v>
      </c>
      <c r="D140" s="220" t="s">
        <v>134</v>
      </c>
      <c r="E140" s="221" t="s">
        <v>299</v>
      </c>
      <c r="F140" s="222" t="s">
        <v>300</v>
      </c>
      <c r="G140" s="223" t="s">
        <v>197</v>
      </c>
      <c r="H140" s="224">
        <v>12.6</v>
      </c>
      <c r="I140" s="225"/>
      <c r="J140" s="226">
        <f>ROUND(I140*H140,2)</f>
        <v>0</v>
      </c>
      <c r="K140" s="222" t="s">
        <v>162</v>
      </c>
      <c r="L140" s="71"/>
      <c r="M140" s="227" t="s">
        <v>21</v>
      </c>
      <c r="N140" s="228" t="s">
        <v>42</v>
      </c>
      <c r="O140" s="46"/>
      <c r="P140" s="229">
        <f>O140*H140</f>
        <v>0</v>
      </c>
      <c r="Q140" s="229">
        <v>0</v>
      </c>
      <c r="R140" s="229">
        <f>Q140*H140</f>
        <v>0</v>
      </c>
      <c r="S140" s="229">
        <v>0</v>
      </c>
      <c r="T140" s="230">
        <f>S140*H140</f>
        <v>0</v>
      </c>
      <c r="AR140" s="23" t="s">
        <v>153</v>
      </c>
      <c r="AT140" s="23" t="s">
        <v>134</v>
      </c>
      <c r="AU140" s="23" t="s">
        <v>80</v>
      </c>
      <c r="AY140" s="23" t="s">
        <v>133</v>
      </c>
      <c r="BE140" s="231">
        <f>IF(N140="základní",J140,0)</f>
        <v>0</v>
      </c>
      <c r="BF140" s="231">
        <f>IF(N140="snížená",J140,0)</f>
        <v>0</v>
      </c>
      <c r="BG140" s="231">
        <f>IF(N140="zákl. přenesená",J140,0)</f>
        <v>0</v>
      </c>
      <c r="BH140" s="231">
        <f>IF(N140="sníž. přenesená",J140,0)</f>
        <v>0</v>
      </c>
      <c r="BI140" s="231">
        <f>IF(N140="nulová",J140,0)</f>
        <v>0</v>
      </c>
      <c r="BJ140" s="23" t="s">
        <v>78</v>
      </c>
      <c r="BK140" s="231">
        <f>ROUND(I140*H140,2)</f>
        <v>0</v>
      </c>
      <c r="BL140" s="23" t="s">
        <v>153</v>
      </c>
      <c r="BM140" s="23" t="s">
        <v>755</v>
      </c>
    </row>
    <row r="141" s="1" customFormat="1">
      <c r="B141" s="45"/>
      <c r="C141" s="73"/>
      <c r="D141" s="232" t="s">
        <v>189</v>
      </c>
      <c r="E141" s="73"/>
      <c r="F141" s="233" t="s">
        <v>302</v>
      </c>
      <c r="G141" s="73"/>
      <c r="H141" s="73"/>
      <c r="I141" s="190"/>
      <c r="J141" s="73"/>
      <c r="K141" s="73"/>
      <c r="L141" s="71"/>
      <c r="M141" s="234"/>
      <c r="N141" s="46"/>
      <c r="O141" s="46"/>
      <c r="P141" s="46"/>
      <c r="Q141" s="46"/>
      <c r="R141" s="46"/>
      <c r="S141" s="46"/>
      <c r="T141" s="94"/>
      <c r="AT141" s="23" t="s">
        <v>189</v>
      </c>
      <c r="AU141" s="23" t="s">
        <v>80</v>
      </c>
    </row>
    <row r="142" s="11" customFormat="1">
      <c r="B142" s="238"/>
      <c r="C142" s="239"/>
      <c r="D142" s="232" t="s">
        <v>201</v>
      </c>
      <c r="E142" s="240" t="s">
        <v>21</v>
      </c>
      <c r="F142" s="241" t="s">
        <v>756</v>
      </c>
      <c r="G142" s="239"/>
      <c r="H142" s="242">
        <v>12.6</v>
      </c>
      <c r="I142" s="243"/>
      <c r="J142" s="239"/>
      <c r="K142" s="239"/>
      <c r="L142" s="244"/>
      <c r="M142" s="245"/>
      <c r="N142" s="246"/>
      <c r="O142" s="246"/>
      <c r="P142" s="246"/>
      <c r="Q142" s="246"/>
      <c r="R142" s="246"/>
      <c r="S142" s="246"/>
      <c r="T142" s="247"/>
      <c r="AT142" s="248" t="s">
        <v>201</v>
      </c>
      <c r="AU142" s="248" t="s">
        <v>80</v>
      </c>
      <c r="AV142" s="11" t="s">
        <v>80</v>
      </c>
      <c r="AW142" s="11" t="s">
        <v>34</v>
      </c>
      <c r="AX142" s="11" t="s">
        <v>78</v>
      </c>
      <c r="AY142" s="248" t="s">
        <v>133</v>
      </c>
    </row>
    <row r="143" s="1" customFormat="1" ht="16.5" customHeight="1">
      <c r="B143" s="45"/>
      <c r="C143" s="273" t="s">
        <v>309</v>
      </c>
      <c r="D143" s="273" t="s">
        <v>293</v>
      </c>
      <c r="E143" s="274" t="s">
        <v>305</v>
      </c>
      <c r="F143" s="275" t="s">
        <v>306</v>
      </c>
      <c r="G143" s="276" t="s">
        <v>282</v>
      </c>
      <c r="H143" s="277">
        <v>22.68</v>
      </c>
      <c r="I143" s="278"/>
      <c r="J143" s="279">
        <f>ROUND(I143*H143,2)</f>
        <v>0</v>
      </c>
      <c r="K143" s="275" t="s">
        <v>162</v>
      </c>
      <c r="L143" s="280"/>
      <c r="M143" s="281" t="s">
        <v>21</v>
      </c>
      <c r="N143" s="282" t="s">
        <v>42</v>
      </c>
      <c r="O143" s="46"/>
      <c r="P143" s="229">
        <f>O143*H143</f>
        <v>0</v>
      </c>
      <c r="Q143" s="229">
        <v>1</v>
      </c>
      <c r="R143" s="229">
        <f>Q143*H143</f>
        <v>22.68</v>
      </c>
      <c r="S143" s="229">
        <v>0</v>
      </c>
      <c r="T143" s="230">
        <f>S143*H143</f>
        <v>0</v>
      </c>
      <c r="AR143" s="23" t="s">
        <v>174</v>
      </c>
      <c r="AT143" s="23" t="s">
        <v>293</v>
      </c>
      <c r="AU143" s="23" t="s">
        <v>80</v>
      </c>
      <c r="AY143" s="23" t="s">
        <v>133</v>
      </c>
      <c r="BE143" s="231">
        <f>IF(N143="základní",J143,0)</f>
        <v>0</v>
      </c>
      <c r="BF143" s="231">
        <f>IF(N143="snížená",J143,0)</f>
        <v>0</v>
      </c>
      <c r="BG143" s="231">
        <f>IF(N143="zákl. přenesená",J143,0)</f>
        <v>0</v>
      </c>
      <c r="BH143" s="231">
        <f>IF(N143="sníž. přenesená",J143,0)</f>
        <v>0</v>
      </c>
      <c r="BI143" s="231">
        <f>IF(N143="nulová",J143,0)</f>
        <v>0</v>
      </c>
      <c r="BJ143" s="23" t="s">
        <v>78</v>
      </c>
      <c r="BK143" s="231">
        <f>ROUND(I143*H143,2)</f>
        <v>0</v>
      </c>
      <c r="BL143" s="23" t="s">
        <v>153</v>
      </c>
      <c r="BM143" s="23" t="s">
        <v>757</v>
      </c>
    </row>
    <row r="144" s="11" customFormat="1">
      <c r="B144" s="238"/>
      <c r="C144" s="239"/>
      <c r="D144" s="232" t="s">
        <v>201</v>
      </c>
      <c r="E144" s="240" t="s">
        <v>21</v>
      </c>
      <c r="F144" s="241" t="s">
        <v>758</v>
      </c>
      <c r="G144" s="239"/>
      <c r="H144" s="242">
        <v>22.68</v>
      </c>
      <c r="I144" s="243"/>
      <c r="J144" s="239"/>
      <c r="K144" s="239"/>
      <c r="L144" s="244"/>
      <c r="M144" s="245"/>
      <c r="N144" s="246"/>
      <c r="O144" s="246"/>
      <c r="P144" s="246"/>
      <c r="Q144" s="246"/>
      <c r="R144" s="246"/>
      <c r="S144" s="246"/>
      <c r="T144" s="247"/>
      <c r="AT144" s="248" t="s">
        <v>201</v>
      </c>
      <c r="AU144" s="248" t="s">
        <v>80</v>
      </c>
      <c r="AV144" s="11" t="s">
        <v>80</v>
      </c>
      <c r="AW144" s="11" t="s">
        <v>34</v>
      </c>
      <c r="AX144" s="11" t="s">
        <v>78</v>
      </c>
      <c r="AY144" s="248" t="s">
        <v>133</v>
      </c>
    </row>
    <row r="145" s="1" customFormat="1" ht="25.5" customHeight="1">
      <c r="B145" s="45"/>
      <c r="C145" s="220" t="s">
        <v>314</v>
      </c>
      <c r="D145" s="220" t="s">
        <v>134</v>
      </c>
      <c r="E145" s="221" t="s">
        <v>759</v>
      </c>
      <c r="F145" s="222" t="s">
        <v>760</v>
      </c>
      <c r="G145" s="223" t="s">
        <v>187</v>
      </c>
      <c r="H145" s="224">
        <v>983</v>
      </c>
      <c r="I145" s="225"/>
      <c r="J145" s="226">
        <f>ROUND(I145*H145,2)</f>
        <v>0</v>
      </c>
      <c r="K145" s="222" t="s">
        <v>162</v>
      </c>
      <c r="L145" s="71"/>
      <c r="M145" s="227" t="s">
        <v>21</v>
      </c>
      <c r="N145" s="228" t="s">
        <v>42</v>
      </c>
      <c r="O145" s="46"/>
      <c r="P145" s="229">
        <f>O145*H145</f>
        <v>0</v>
      </c>
      <c r="Q145" s="229">
        <v>0</v>
      </c>
      <c r="R145" s="229">
        <f>Q145*H145</f>
        <v>0</v>
      </c>
      <c r="S145" s="229">
        <v>0</v>
      </c>
      <c r="T145" s="230">
        <f>S145*H145</f>
        <v>0</v>
      </c>
      <c r="AR145" s="23" t="s">
        <v>153</v>
      </c>
      <c r="AT145" s="23" t="s">
        <v>134</v>
      </c>
      <c r="AU145" s="23" t="s">
        <v>80</v>
      </c>
      <c r="AY145" s="23" t="s">
        <v>133</v>
      </c>
      <c r="BE145" s="231">
        <f>IF(N145="základní",J145,0)</f>
        <v>0</v>
      </c>
      <c r="BF145" s="231">
        <f>IF(N145="snížená",J145,0)</f>
        <v>0</v>
      </c>
      <c r="BG145" s="231">
        <f>IF(N145="zákl. přenesená",J145,0)</f>
        <v>0</v>
      </c>
      <c r="BH145" s="231">
        <f>IF(N145="sníž. přenesená",J145,0)</f>
        <v>0</v>
      </c>
      <c r="BI145" s="231">
        <f>IF(N145="nulová",J145,0)</f>
        <v>0</v>
      </c>
      <c r="BJ145" s="23" t="s">
        <v>78</v>
      </c>
      <c r="BK145" s="231">
        <f>ROUND(I145*H145,2)</f>
        <v>0</v>
      </c>
      <c r="BL145" s="23" t="s">
        <v>153</v>
      </c>
      <c r="BM145" s="23" t="s">
        <v>761</v>
      </c>
    </row>
    <row r="146" s="1" customFormat="1">
      <c r="B146" s="45"/>
      <c r="C146" s="73"/>
      <c r="D146" s="232" t="s">
        <v>189</v>
      </c>
      <c r="E146" s="73"/>
      <c r="F146" s="233" t="s">
        <v>313</v>
      </c>
      <c r="G146" s="73"/>
      <c r="H146" s="73"/>
      <c r="I146" s="190"/>
      <c r="J146" s="73"/>
      <c r="K146" s="73"/>
      <c r="L146" s="71"/>
      <c r="M146" s="234"/>
      <c r="N146" s="46"/>
      <c r="O146" s="46"/>
      <c r="P146" s="46"/>
      <c r="Q146" s="46"/>
      <c r="R146" s="46"/>
      <c r="S146" s="46"/>
      <c r="T146" s="94"/>
      <c r="AT146" s="23" t="s">
        <v>189</v>
      </c>
      <c r="AU146" s="23" t="s">
        <v>80</v>
      </c>
    </row>
    <row r="147" s="1" customFormat="1" ht="16.5" customHeight="1">
      <c r="B147" s="45"/>
      <c r="C147" s="273" t="s">
        <v>320</v>
      </c>
      <c r="D147" s="273" t="s">
        <v>293</v>
      </c>
      <c r="E147" s="274" t="s">
        <v>315</v>
      </c>
      <c r="F147" s="275" t="s">
        <v>316</v>
      </c>
      <c r="G147" s="276" t="s">
        <v>317</v>
      </c>
      <c r="H147" s="277">
        <v>24.574999999999999</v>
      </c>
      <c r="I147" s="278"/>
      <c r="J147" s="279">
        <f>ROUND(I147*H147,2)</f>
        <v>0</v>
      </c>
      <c r="K147" s="275" t="s">
        <v>162</v>
      </c>
      <c r="L147" s="280"/>
      <c r="M147" s="281" t="s">
        <v>21</v>
      </c>
      <c r="N147" s="282" t="s">
        <v>42</v>
      </c>
      <c r="O147" s="46"/>
      <c r="P147" s="229">
        <f>O147*H147</f>
        <v>0</v>
      </c>
      <c r="Q147" s="229">
        <v>0.001</v>
      </c>
      <c r="R147" s="229">
        <f>Q147*H147</f>
        <v>0.024575</v>
      </c>
      <c r="S147" s="229">
        <v>0</v>
      </c>
      <c r="T147" s="230">
        <f>S147*H147</f>
        <v>0</v>
      </c>
      <c r="AR147" s="23" t="s">
        <v>174</v>
      </c>
      <c r="AT147" s="23" t="s">
        <v>293</v>
      </c>
      <c r="AU147" s="23" t="s">
        <v>80</v>
      </c>
      <c r="AY147" s="23" t="s">
        <v>133</v>
      </c>
      <c r="BE147" s="231">
        <f>IF(N147="základní",J147,0)</f>
        <v>0</v>
      </c>
      <c r="BF147" s="231">
        <f>IF(N147="snížená",J147,0)</f>
        <v>0</v>
      </c>
      <c r="BG147" s="231">
        <f>IF(N147="zákl. přenesená",J147,0)</f>
        <v>0</v>
      </c>
      <c r="BH147" s="231">
        <f>IF(N147="sníž. přenesená",J147,0)</f>
        <v>0</v>
      </c>
      <c r="BI147" s="231">
        <f>IF(N147="nulová",J147,0)</f>
        <v>0</v>
      </c>
      <c r="BJ147" s="23" t="s">
        <v>78</v>
      </c>
      <c r="BK147" s="231">
        <f>ROUND(I147*H147,2)</f>
        <v>0</v>
      </c>
      <c r="BL147" s="23" t="s">
        <v>153</v>
      </c>
      <c r="BM147" s="23" t="s">
        <v>762</v>
      </c>
    </row>
    <row r="148" s="11" customFormat="1">
      <c r="B148" s="238"/>
      <c r="C148" s="239"/>
      <c r="D148" s="232" t="s">
        <v>201</v>
      </c>
      <c r="E148" s="239"/>
      <c r="F148" s="241" t="s">
        <v>763</v>
      </c>
      <c r="G148" s="239"/>
      <c r="H148" s="242">
        <v>24.574999999999999</v>
      </c>
      <c r="I148" s="243"/>
      <c r="J148" s="239"/>
      <c r="K148" s="239"/>
      <c r="L148" s="244"/>
      <c r="M148" s="245"/>
      <c r="N148" s="246"/>
      <c r="O148" s="246"/>
      <c r="P148" s="246"/>
      <c r="Q148" s="246"/>
      <c r="R148" s="246"/>
      <c r="S148" s="246"/>
      <c r="T148" s="247"/>
      <c r="AT148" s="248" t="s">
        <v>201</v>
      </c>
      <c r="AU148" s="248" t="s">
        <v>80</v>
      </c>
      <c r="AV148" s="11" t="s">
        <v>80</v>
      </c>
      <c r="AW148" s="11" t="s">
        <v>6</v>
      </c>
      <c r="AX148" s="11" t="s">
        <v>78</v>
      </c>
      <c r="AY148" s="248" t="s">
        <v>133</v>
      </c>
    </row>
    <row r="149" s="1" customFormat="1" ht="25.5" customHeight="1">
      <c r="B149" s="45"/>
      <c r="C149" s="220" t="s">
        <v>330</v>
      </c>
      <c r="D149" s="220" t="s">
        <v>134</v>
      </c>
      <c r="E149" s="221" t="s">
        <v>321</v>
      </c>
      <c r="F149" s="222" t="s">
        <v>322</v>
      </c>
      <c r="G149" s="223" t="s">
        <v>187</v>
      </c>
      <c r="H149" s="224">
        <v>3008</v>
      </c>
      <c r="I149" s="225"/>
      <c r="J149" s="226">
        <f>ROUND(I149*H149,2)</f>
        <v>0</v>
      </c>
      <c r="K149" s="222" t="s">
        <v>162</v>
      </c>
      <c r="L149" s="71"/>
      <c r="M149" s="227" t="s">
        <v>21</v>
      </c>
      <c r="N149" s="228" t="s">
        <v>42</v>
      </c>
      <c r="O149" s="46"/>
      <c r="P149" s="229">
        <f>O149*H149</f>
        <v>0</v>
      </c>
      <c r="Q149" s="229">
        <v>0</v>
      </c>
      <c r="R149" s="229">
        <f>Q149*H149</f>
        <v>0</v>
      </c>
      <c r="S149" s="229">
        <v>0</v>
      </c>
      <c r="T149" s="230">
        <f>S149*H149</f>
        <v>0</v>
      </c>
      <c r="AR149" s="23" t="s">
        <v>153</v>
      </c>
      <c r="AT149" s="23" t="s">
        <v>134</v>
      </c>
      <c r="AU149" s="23" t="s">
        <v>80</v>
      </c>
      <c r="AY149" s="23" t="s">
        <v>133</v>
      </c>
      <c r="BE149" s="231">
        <f>IF(N149="základní",J149,0)</f>
        <v>0</v>
      </c>
      <c r="BF149" s="231">
        <f>IF(N149="snížená",J149,0)</f>
        <v>0</v>
      </c>
      <c r="BG149" s="231">
        <f>IF(N149="zákl. přenesená",J149,0)</f>
        <v>0</v>
      </c>
      <c r="BH149" s="231">
        <f>IF(N149="sníž. přenesená",J149,0)</f>
        <v>0</v>
      </c>
      <c r="BI149" s="231">
        <f>IF(N149="nulová",J149,0)</f>
        <v>0</v>
      </c>
      <c r="BJ149" s="23" t="s">
        <v>78</v>
      </c>
      <c r="BK149" s="231">
        <f>ROUND(I149*H149,2)</f>
        <v>0</v>
      </c>
      <c r="BL149" s="23" t="s">
        <v>153</v>
      </c>
      <c r="BM149" s="23" t="s">
        <v>764</v>
      </c>
    </row>
    <row r="150" s="1" customFormat="1">
      <c r="B150" s="45"/>
      <c r="C150" s="73"/>
      <c r="D150" s="232" t="s">
        <v>189</v>
      </c>
      <c r="E150" s="73"/>
      <c r="F150" s="233" t="s">
        <v>324</v>
      </c>
      <c r="G150" s="73"/>
      <c r="H150" s="73"/>
      <c r="I150" s="190"/>
      <c r="J150" s="73"/>
      <c r="K150" s="73"/>
      <c r="L150" s="71"/>
      <c r="M150" s="234"/>
      <c r="N150" s="46"/>
      <c r="O150" s="46"/>
      <c r="P150" s="46"/>
      <c r="Q150" s="46"/>
      <c r="R150" s="46"/>
      <c r="S150" s="46"/>
      <c r="T150" s="94"/>
      <c r="AT150" s="23" t="s">
        <v>189</v>
      </c>
      <c r="AU150" s="23" t="s">
        <v>80</v>
      </c>
    </row>
    <row r="151" s="12" customFormat="1">
      <c r="B151" s="252"/>
      <c r="C151" s="253"/>
      <c r="D151" s="232" t="s">
        <v>201</v>
      </c>
      <c r="E151" s="254" t="s">
        <v>21</v>
      </c>
      <c r="F151" s="255" t="s">
        <v>733</v>
      </c>
      <c r="G151" s="253"/>
      <c r="H151" s="254" t="s">
        <v>21</v>
      </c>
      <c r="I151" s="256"/>
      <c r="J151" s="253"/>
      <c r="K151" s="253"/>
      <c r="L151" s="257"/>
      <c r="M151" s="258"/>
      <c r="N151" s="259"/>
      <c r="O151" s="259"/>
      <c r="P151" s="259"/>
      <c r="Q151" s="259"/>
      <c r="R151" s="259"/>
      <c r="S151" s="259"/>
      <c r="T151" s="260"/>
      <c r="AT151" s="261" t="s">
        <v>201</v>
      </c>
      <c r="AU151" s="261" t="s">
        <v>80</v>
      </c>
      <c r="AV151" s="12" t="s">
        <v>78</v>
      </c>
      <c r="AW151" s="12" t="s">
        <v>34</v>
      </c>
      <c r="AX151" s="12" t="s">
        <v>71</v>
      </c>
      <c r="AY151" s="261" t="s">
        <v>133</v>
      </c>
    </row>
    <row r="152" s="11" customFormat="1">
      <c r="B152" s="238"/>
      <c r="C152" s="239"/>
      <c r="D152" s="232" t="s">
        <v>201</v>
      </c>
      <c r="E152" s="240" t="s">
        <v>21</v>
      </c>
      <c r="F152" s="241" t="s">
        <v>765</v>
      </c>
      <c r="G152" s="239"/>
      <c r="H152" s="242">
        <v>921</v>
      </c>
      <c r="I152" s="243"/>
      <c r="J152" s="239"/>
      <c r="K152" s="239"/>
      <c r="L152" s="244"/>
      <c r="M152" s="245"/>
      <c r="N152" s="246"/>
      <c r="O152" s="246"/>
      <c r="P152" s="246"/>
      <c r="Q152" s="246"/>
      <c r="R152" s="246"/>
      <c r="S152" s="246"/>
      <c r="T152" s="247"/>
      <c r="AT152" s="248" t="s">
        <v>201</v>
      </c>
      <c r="AU152" s="248" t="s">
        <v>80</v>
      </c>
      <c r="AV152" s="11" t="s">
        <v>80</v>
      </c>
      <c r="AW152" s="11" t="s">
        <v>34</v>
      </c>
      <c r="AX152" s="11" t="s">
        <v>71</v>
      </c>
      <c r="AY152" s="248" t="s">
        <v>133</v>
      </c>
    </row>
    <row r="153" s="12" customFormat="1">
      <c r="B153" s="252"/>
      <c r="C153" s="253"/>
      <c r="D153" s="232" t="s">
        <v>201</v>
      </c>
      <c r="E153" s="254" t="s">
        <v>21</v>
      </c>
      <c r="F153" s="255" t="s">
        <v>766</v>
      </c>
      <c r="G153" s="253"/>
      <c r="H153" s="254" t="s">
        <v>21</v>
      </c>
      <c r="I153" s="256"/>
      <c r="J153" s="253"/>
      <c r="K153" s="253"/>
      <c r="L153" s="257"/>
      <c r="M153" s="258"/>
      <c r="N153" s="259"/>
      <c r="O153" s="259"/>
      <c r="P153" s="259"/>
      <c r="Q153" s="259"/>
      <c r="R153" s="259"/>
      <c r="S153" s="259"/>
      <c r="T153" s="260"/>
      <c r="AT153" s="261" t="s">
        <v>201</v>
      </c>
      <c r="AU153" s="261" t="s">
        <v>80</v>
      </c>
      <c r="AV153" s="12" t="s">
        <v>78</v>
      </c>
      <c r="AW153" s="12" t="s">
        <v>34</v>
      </c>
      <c r="AX153" s="12" t="s">
        <v>71</v>
      </c>
      <c r="AY153" s="261" t="s">
        <v>133</v>
      </c>
    </row>
    <row r="154" s="11" customFormat="1">
      <c r="B154" s="238"/>
      <c r="C154" s="239"/>
      <c r="D154" s="232" t="s">
        <v>201</v>
      </c>
      <c r="E154" s="240" t="s">
        <v>21</v>
      </c>
      <c r="F154" s="241" t="s">
        <v>767</v>
      </c>
      <c r="G154" s="239"/>
      <c r="H154" s="242">
        <v>523</v>
      </c>
      <c r="I154" s="243"/>
      <c r="J154" s="239"/>
      <c r="K154" s="239"/>
      <c r="L154" s="244"/>
      <c r="M154" s="245"/>
      <c r="N154" s="246"/>
      <c r="O154" s="246"/>
      <c r="P154" s="246"/>
      <c r="Q154" s="246"/>
      <c r="R154" s="246"/>
      <c r="S154" s="246"/>
      <c r="T154" s="247"/>
      <c r="AT154" s="248" t="s">
        <v>201</v>
      </c>
      <c r="AU154" s="248" t="s">
        <v>80</v>
      </c>
      <c r="AV154" s="11" t="s">
        <v>80</v>
      </c>
      <c r="AW154" s="11" t="s">
        <v>34</v>
      </c>
      <c r="AX154" s="11" t="s">
        <v>71</v>
      </c>
      <c r="AY154" s="248" t="s">
        <v>133</v>
      </c>
    </row>
    <row r="155" s="12" customFormat="1">
      <c r="B155" s="252"/>
      <c r="C155" s="253"/>
      <c r="D155" s="232" t="s">
        <v>201</v>
      </c>
      <c r="E155" s="254" t="s">
        <v>21</v>
      </c>
      <c r="F155" s="255" t="s">
        <v>735</v>
      </c>
      <c r="G155" s="253"/>
      <c r="H155" s="254" t="s">
        <v>21</v>
      </c>
      <c r="I155" s="256"/>
      <c r="J155" s="253"/>
      <c r="K155" s="253"/>
      <c r="L155" s="257"/>
      <c r="M155" s="258"/>
      <c r="N155" s="259"/>
      <c r="O155" s="259"/>
      <c r="P155" s="259"/>
      <c r="Q155" s="259"/>
      <c r="R155" s="259"/>
      <c r="S155" s="259"/>
      <c r="T155" s="260"/>
      <c r="AT155" s="261" t="s">
        <v>201</v>
      </c>
      <c r="AU155" s="261" t="s">
        <v>80</v>
      </c>
      <c r="AV155" s="12" t="s">
        <v>78</v>
      </c>
      <c r="AW155" s="12" t="s">
        <v>34</v>
      </c>
      <c r="AX155" s="12" t="s">
        <v>71</v>
      </c>
      <c r="AY155" s="261" t="s">
        <v>133</v>
      </c>
    </row>
    <row r="156" s="11" customFormat="1">
      <c r="B156" s="238"/>
      <c r="C156" s="239"/>
      <c r="D156" s="232" t="s">
        <v>201</v>
      </c>
      <c r="E156" s="240" t="s">
        <v>21</v>
      </c>
      <c r="F156" s="241" t="s">
        <v>768</v>
      </c>
      <c r="G156" s="239"/>
      <c r="H156" s="242">
        <v>584</v>
      </c>
      <c r="I156" s="243"/>
      <c r="J156" s="239"/>
      <c r="K156" s="239"/>
      <c r="L156" s="244"/>
      <c r="M156" s="245"/>
      <c r="N156" s="246"/>
      <c r="O156" s="246"/>
      <c r="P156" s="246"/>
      <c r="Q156" s="246"/>
      <c r="R156" s="246"/>
      <c r="S156" s="246"/>
      <c r="T156" s="247"/>
      <c r="AT156" s="248" t="s">
        <v>201</v>
      </c>
      <c r="AU156" s="248" t="s">
        <v>80</v>
      </c>
      <c r="AV156" s="11" t="s">
        <v>80</v>
      </c>
      <c r="AW156" s="11" t="s">
        <v>34</v>
      </c>
      <c r="AX156" s="11" t="s">
        <v>71</v>
      </c>
      <c r="AY156" s="248" t="s">
        <v>133</v>
      </c>
    </row>
    <row r="157" s="12" customFormat="1">
      <c r="B157" s="252"/>
      <c r="C157" s="253"/>
      <c r="D157" s="232" t="s">
        <v>201</v>
      </c>
      <c r="E157" s="254" t="s">
        <v>21</v>
      </c>
      <c r="F157" s="255" t="s">
        <v>769</v>
      </c>
      <c r="G157" s="253"/>
      <c r="H157" s="254" t="s">
        <v>21</v>
      </c>
      <c r="I157" s="256"/>
      <c r="J157" s="253"/>
      <c r="K157" s="253"/>
      <c r="L157" s="257"/>
      <c r="M157" s="258"/>
      <c r="N157" s="259"/>
      <c r="O157" s="259"/>
      <c r="P157" s="259"/>
      <c r="Q157" s="259"/>
      <c r="R157" s="259"/>
      <c r="S157" s="259"/>
      <c r="T157" s="260"/>
      <c r="AT157" s="261" t="s">
        <v>201</v>
      </c>
      <c r="AU157" s="261" t="s">
        <v>80</v>
      </c>
      <c r="AV157" s="12" t="s">
        <v>78</v>
      </c>
      <c r="AW157" s="12" t="s">
        <v>34</v>
      </c>
      <c r="AX157" s="12" t="s">
        <v>71</v>
      </c>
      <c r="AY157" s="261" t="s">
        <v>133</v>
      </c>
    </row>
    <row r="158" s="11" customFormat="1">
      <c r="B158" s="238"/>
      <c r="C158" s="239"/>
      <c r="D158" s="232" t="s">
        <v>201</v>
      </c>
      <c r="E158" s="240" t="s">
        <v>21</v>
      </c>
      <c r="F158" s="241" t="s">
        <v>770</v>
      </c>
      <c r="G158" s="239"/>
      <c r="H158" s="242">
        <v>463</v>
      </c>
      <c r="I158" s="243"/>
      <c r="J158" s="239"/>
      <c r="K158" s="239"/>
      <c r="L158" s="244"/>
      <c r="M158" s="245"/>
      <c r="N158" s="246"/>
      <c r="O158" s="246"/>
      <c r="P158" s="246"/>
      <c r="Q158" s="246"/>
      <c r="R158" s="246"/>
      <c r="S158" s="246"/>
      <c r="T158" s="247"/>
      <c r="AT158" s="248" t="s">
        <v>201</v>
      </c>
      <c r="AU158" s="248" t="s">
        <v>80</v>
      </c>
      <c r="AV158" s="11" t="s">
        <v>80</v>
      </c>
      <c r="AW158" s="11" t="s">
        <v>34</v>
      </c>
      <c r="AX158" s="11" t="s">
        <v>71</v>
      </c>
      <c r="AY158" s="248" t="s">
        <v>133</v>
      </c>
    </row>
    <row r="159" s="12" customFormat="1">
      <c r="B159" s="252"/>
      <c r="C159" s="253"/>
      <c r="D159" s="232" t="s">
        <v>201</v>
      </c>
      <c r="E159" s="254" t="s">
        <v>21</v>
      </c>
      <c r="F159" s="255" t="s">
        <v>771</v>
      </c>
      <c r="G159" s="253"/>
      <c r="H159" s="254" t="s">
        <v>21</v>
      </c>
      <c r="I159" s="256"/>
      <c r="J159" s="253"/>
      <c r="K159" s="253"/>
      <c r="L159" s="257"/>
      <c r="M159" s="258"/>
      <c r="N159" s="259"/>
      <c r="O159" s="259"/>
      <c r="P159" s="259"/>
      <c r="Q159" s="259"/>
      <c r="R159" s="259"/>
      <c r="S159" s="259"/>
      <c r="T159" s="260"/>
      <c r="AT159" s="261" t="s">
        <v>201</v>
      </c>
      <c r="AU159" s="261" t="s">
        <v>80</v>
      </c>
      <c r="AV159" s="12" t="s">
        <v>78</v>
      </c>
      <c r="AW159" s="12" t="s">
        <v>34</v>
      </c>
      <c r="AX159" s="12" t="s">
        <v>71</v>
      </c>
      <c r="AY159" s="261" t="s">
        <v>133</v>
      </c>
    </row>
    <row r="160" s="11" customFormat="1">
      <c r="B160" s="238"/>
      <c r="C160" s="239"/>
      <c r="D160" s="232" t="s">
        <v>201</v>
      </c>
      <c r="E160" s="240" t="s">
        <v>21</v>
      </c>
      <c r="F160" s="241" t="s">
        <v>772</v>
      </c>
      <c r="G160" s="239"/>
      <c r="H160" s="242">
        <v>484</v>
      </c>
      <c r="I160" s="243"/>
      <c r="J160" s="239"/>
      <c r="K160" s="239"/>
      <c r="L160" s="244"/>
      <c r="M160" s="245"/>
      <c r="N160" s="246"/>
      <c r="O160" s="246"/>
      <c r="P160" s="246"/>
      <c r="Q160" s="246"/>
      <c r="R160" s="246"/>
      <c r="S160" s="246"/>
      <c r="T160" s="247"/>
      <c r="AT160" s="248" t="s">
        <v>201</v>
      </c>
      <c r="AU160" s="248" t="s">
        <v>80</v>
      </c>
      <c r="AV160" s="11" t="s">
        <v>80</v>
      </c>
      <c r="AW160" s="11" t="s">
        <v>34</v>
      </c>
      <c r="AX160" s="11" t="s">
        <v>71</v>
      </c>
      <c r="AY160" s="248" t="s">
        <v>133</v>
      </c>
    </row>
    <row r="161" s="12" customFormat="1">
      <c r="B161" s="252"/>
      <c r="C161" s="253"/>
      <c r="D161" s="232" t="s">
        <v>201</v>
      </c>
      <c r="E161" s="254" t="s">
        <v>21</v>
      </c>
      <c r="F161" s="255" t="s">
        <v>773</v>
      </c>
      <c r="G161" s="253"/>
      <c r="H161" s="254" t="s">
        <v>21</v>
      </c>
      <c r="I161" s="256"/>
      <c r="J161" s="253"/>
      <c r="K161" s="253"/>
      <c r="L161" s="257"/>
      <c r="M161" s="258"/>
      <c r="N161" s="259"/>
      <c r="O161" s="259"/>
      <c r="P161" s="259"/>
      <c r="Q161" s="259"/>
      <c r="R161" s="259"/>
      <c r="S161" s="259"/>
      <c r="T161" s="260"/>
      <c r="AT161" s="261" t="s">
        <v>201</v>
      </c>
      <c r="AU161" s="261" t="s">
        <v>80</v>
      </c>
      <c r="AV161" s="12" t="s">
        <v>78</v>
      </c>
      <c r="AW161" s="12" t="s">
        <v>34</v>
      </c>
      <c r="AX161" s="12" t="s">
        <v>71</v>
      </c>
      <c r="AY161" s="261" t="s">
        <v>133</v>
      </c>
    </row>
    <row r="162" s="11" customFormat="1">
      <c r="B162" s="238"/>
      <c r="C162" s="239"/>
      <c r="D162" s="232" t="s">
        <v>201</v>
      </c>
      <c r="E162" s="240" t="s">
        <v>21</v>
      </c>
      <c r="F162" s="241" t="s">
        <v>403</v>
      </c>
      <c r="G162" s="239"/>
      <c r="H162" s="242">
        <v>33</v>
      </c>
      <c r="I162" s="243"/>
      <c r="J162" s="239"/>
      <c r="K162" s="239"/>
      <c r="L162" s="244"/>
      <c r="M162" s="245"/>
      <c r="N162" s="246"/>
      <c r="O162" s="246"/>
      <c r="P162" s="246"/>
      <c r="Q162" s="246"/>
      <c r="R162" s="246"/>
      <c r="S162" s="246"/>
      <c r="T162" s="247"/>
      <c r="AT162" s="248" t="s">
        <v>201</v>
      </c>
      <c r="AU162" s="248" t="s">
        <v>80</v>
      </c>
      <c r="AV162" s="11" t="s">
        <v>80</v>
      </c>
      <c r="AW162" s="11" t="s">
        <v>34</v>
      </c>
      <c r="AX162" s="11" t="s">
        <v>71</v>
      </c>
      <c r="AY162" s="248" t="s">
        <v>133</v>
      </c>
    </row>
    <row r="163" s="13" customFormat="1">
      <c r="B163" s="262"/>
      <c r="C163" s="263"/>
      <c r="D163" s="232" t="s">
        <v>201</v>
      </c>
      <c r="E163" s="264" t="s">
        <v>21</v>
      </c>
      <c r="F163" s="265" t="s">
        <v>248</v>
      </c>
      <c r="G163" s="263"/>
      <c r="H163" s="266">
        <v>3008</v>
      </c>
      <c r="I163" s="267"/>
      <c r="J163" s="263"/>
      <c r="K163" s="263"/>
      <c r="L163" s="268"/>
      <c r="M163" s="269"/>
      <c r="N163" s="270"/>
      <c r="O163" s="270"/>
      <c r="P163" s="270"/>
      <c r="Q163" s="270"/>
      <c r="R163" s="270"/>
      <c r="S163" s="270"/>
      <c r="T163" s="271"/>
      <c r="AT163" s="272" t="s">
        <v>201</v>
      </c>
      <c r="AU163" s="272" t="s">
        <v>80</v>
      </c>
      <c r="AV163" s="13" t="s">
        <v>153</v>
      </c>
      <c r="AW163" s="13" t="s">
        <v>34</v>
      </c>
      <c r="AX163" s="13" t="s">
        <v>78</v>
      </c>
      <c r="AY163" s="272" t="s">
        <v>133</v>
      </c>
    </row>
    <row r="164" s="1" customFormat="1" ht="25.5" customHeight="1">
      <c r="B164" s="45"/>
      <c r="C164" s="273" t="s">
        <v>9</v>
      </c>
      <c r="D164" s="273" t="s">
        <v>293</v>
      </c>
      <c r="E164" s="274" t="s">
        <v>331</v>
      </c>
      <c r="F164" s="275" t="s">
        <v>332</v>
      </c>
      <c r="G164" s="276" t="s">
        <v>197</v>
      </c>
      <c r="H164" s="277">
        <v>277.80000000000001</v>
      </c>
      <c r="I164" s="278"/>
      <c r="J164" s="279">
        <f>ROUND(I164*H164,2)</f>
        <v>0</v>
      </c>
      <c r="K164" s="275" t="s">
        <v>21</v>
      </c>
      <c r="L164" s="280"/>
      <c r="M164" s="281" t="s">
        <v>21</v>
      </c>
      <c r="N164" s="282" t="s">
        <v>42</v>
      </c>
      <c r="O164" s="46"/>
      <c r="P164" s="229">
        <f>O164*H164</f>
        <v>0</v>
      </c>
      <c r="Q164" s="229">
        <v>0</v>
      </c>
      <c r="R164" s="229">
        <f>Q164*H164</f>
        <v>0</v>
      </c>
      <c r="S164" s="229">
        <v>0</v>
      </c>
      <c r="T164" s="230">
        <f>S164*H164</f>
        <v>0</v>
      </c>
      <c r="AR164" s="23" t="s">
        <v>174</v>
      </c>
      <c r="AT164" s="23" t="s">
        <v>293</v>
      </c>
      <c r="AU164" s="23" t="s">
        <v>80</v>
      </c>
      <c r="AY164" s="23" t="s">
        <v>133</v>
      </c>
      <c r="BE164" s="231">
        <f>IF(N164="základní",J164,0)</f>
        <v>0</v>
      </c>
      <c r="BF164" s="231">
        <f>IF(N164="snížená",J164,0)</f>
        <v>0</v>
      </c>
      <c r="BG164" s="231">
        <f>IF(N164="zákl. přenesená",J164,0)</f>
        <v>0</v>
      </c>
      <c r="BH164" s="231">
        <f>IF(N164="sníž. přenesená",J164,0)</f>
        <v>0</v>
      </c>
      <c r="BI164" s="231">
        <f>IF(N164="nulová",J164,0)</f>
        <v>0</v>
      </c>
      <c r="BJ164" s="23" t="s">
        <v>78</v>
      </c>
      <c r="BK164" s="231">
        <f>ROUND(I164*H164,2)</f>
        <v>0</v>
      </c>
      <c r="BL164" s="23" t="s">
        <v>153</v>
      </c>
      <c r="BM164" s="23" t="s">
        <v>774</v>
      </c>
    </row>
    <row r="165" s="11" customFormat="1">
      <c r="B165" s="238"/>
      <c r="C165" s="239"/>
      <c r="D165" s="232" t="s">
        <v>201</v>
      </c>
      <c r="E165" s="240" t="s">
        <v>21</v>
      </c>
      <c r="F165" s="241" t="s">
        <v>775</v>
      </c>
      <c r="G165" s="239"/>
      <c r="H165" s="242">
        <v>277.80000000000001</v>
      </c>
      <c r="I165" s="243"/>
      <c r="J165" s="239"/>
      <c r="K165" s="239"/>
      <c r="L165" s="244"/>
      <c r="M165" s="245"/>
      <c r="N165" s="246"/>
      <c r="O165" s="246"/>
      <c r="P165" s="246"/>
      <c r="Q165" s="246"/>
      <c r="R165" s="246"/>
      <c r="S165" s="246"/>
      <c r="T165" s="247"/>
      <c r="AT165" s="248" t="s">
        <v>201</v>
      </c>
      <c r="AU165" s="248" t="s">
        <v>80</v>
      </c>
      <c r="AV165" s="11" t="s">
        <v>80</v>
      </c>
      <c r="AW165" s="11" t="s">
        <v>34</v>
      </c>
      <c r="AX165" s="11" t="s">
        <v>78</v>
      </c>
      <c r="AY165" s="248" t="s">
        <v>133</v>
      </c>
    </row>
    <row r="166" s="10" customFormat="1" ht="29.88" customHeight="1">
      <c r="B166" s="204"/>
      <c r="C166" s="205"/>
      <c r="D166" s="206" t="s">
        <v>70</v>
      </c>
      <c r="E166" s="218" t="s">
        <v>80</v>
      </c>
      <c r="F166" s="218" t="s">
        <v>350</v>
      </c>
      <c r="G166" s="205"/>
      <c r="H166" s="205"/>
      <c r="I166" s="208"/>
      <c r="J166" s="219">
        <f>BK166</f>
        <v>0</v>
      </c>
      <c r="K166" s="205"/>
      <c r="L166" s="210"/>
      <c r="M166" s="211"/>
      <c r="N166" s="212"/>
      <c r="O166" s="212"/>
      <c r="P166" s="213">
        <f>SUM(P167:P174)</f>
        <v>0</v>
      </c>
      <c r="Q166" s="212"/>
      <c r="R166" s="213">
        <f>SUM(R167:R174)</f>
        <v>0.27720474000000001</v>
      </c>
      <c r="S166" s="212"/>
      <c r="T166" s="214">
        <f>SUM(T167:T174)</f>
        <v>0</v>
      </c>
      <c r="AR166" s="215" t="s">
        <v>78</v>
      </c>
      <c r="AT166" s="216" t="s">
        <v>70</v>
      </c>
      <c r="AU166" s="216" t="s">
        <v>78</v>
      </c>
      <c r="AY166" s="215" t="s">
        <v>133</v>
      </c>
      <c r="BK166" s="217">
        <f>SUM(BK167:BK174)</f>
        <v>0</v>
      </c>
    </row>
    <row r="167" s="1" customFormat="1" ht="25.5" customHeight="1">
      <c r="B167" s="45"/>
      <c r="C167" s="220" t="s">
        <v>340</v>
      </c>
      <c r="D167" s="220" t="s">
        <v>134</v>
      </c>
      <c r="E167" s="221" t="s">
        <v>369</v>
      </c>
      <c r="F167" s="222" t="s">
        <v>370</v>
      </c>
      <c r="G167" s="223" t="s">
        <v>282</v>
      </c>
      <c r="H167" s="224">
        <v>0.26700000000000002</v>
      </c>
      <c r="I167" s="225"/>
      <c r="J167" s="226">
        <f>ROUND(I167*H167,2)</f>
        <v>0</v>
      </c>
      <c r="K167" s="222" t="s">
        <v>162</v>
      </c>
      <c r="L167" s="71"/>
      <c r="M167" s="227" t="s">
        <v>21</v>
      </c>
      <c r="N167" s="228" t="s">
        <v>42</v>
      </c>
      <c r="O167" s="46"/>
      <c r="P167" s="229">
        <f>O167*H167</f>
        <v>0</v>
      </c>
      <c r="Q167" s="229">
        <v>1.0382199999999999</v>
      </c>
      <c r="R167" s="229">
        <f>Q167*H167</f>
        <v>0.27720474000000001</v>
      </c>
      <c r="S167" s="229">
        <v>0</v>
      </c>
      <c r="T167" s="230">
        <f>S167*H167</f>
        <v>0</v>
      </c>
      <c r="AR167" s="23" t="s">
        <v>153</v>
      </c>
      <c r="AT167" s="23" t="s">
        <v>134</v>
      </c>
      <c r="AU167" s="23" t="s">
        <v>80</v>
      </c>
      <c r="AY167" s="23" t="s">
        <v>133</v>
      </c>
      <c r="BE167" s="231">
        <f>IF(N167="základní",J167,0)</f>
        <v>0</v>
      </c>
      <c r="BF167" s="231">
        <f>IF(N167="snížená",J167,0)</f>
        <v>0</v>
      </c>
      <c r="BG167" s="231">
        <f>IF(N167="zákl. přenesená",J167,0)</f>
        <v>0</v>
      </c>
      <c r="BH167" s="231">
        <f>IF(N167="sníž. přenesená",J167,0)</f>
        <v>0</v>
      </c>
      <c r="BI167" s="231">
        <f>IF(N167="nulová",J167,0)</f>
        <v>0</v>
      </c>
      <c r="BJ167" s="23" t="s">
        <v>78</v>
      </c>
      <c r="BK167" s="231">
        <f>ROUND(I167*H167,2)</f>
        <v>0</v>
      </c>
      <c r="BL167" s="23" t="s">
        <v>153</v>
      </c>
      <c r="BM167" s="23" t="s">
        <v>776</v>
      </c>
    </row>
    <row r="168" s="1" customFormat="1">
      <c r="B168" s="45"/>
      <c r="C168" s="73"/>
      <c r="D168" s="232" t="s">
        <v>189</v>
      </c>
      <c r="E168" s="73"/>
      <c r="F168" s="233" t="s">
        <v>372</v>
      </c>
      <c r="G168" s="73"/>
      <c r="H168" s="73"/>
      <c r="I168" s="190"/>
      <c r="J168" s="73"/>
      <c r="K168" s="73"/>
      <c r="L168" s="71"/>
      <c r="M168" s="234"/>
      <c r="N168" s="46"/>
      <c r="O168" s="46"/>
      <c r="P168" s="46"/>
      <c r="Q168" s="46"/>
      <c r="R168" s="46"/>
      <c r="S168" s="46"/>
      <c r="T168" s="94"/>
      <c r="AT168" s="23" t="s">
        <v>189</v>
      </c>
      <c r="AU168" s="23" t="s">
        <v>80</v>
      </c>
    </row>
    <row r="169" s="1" customFormat="1">
      <c r="B169" s="45"/>
      <c r="C169" s="73"/>
      <c r="D169" s="232" t="s">
        <v>141</v>
      </c>
      <c r="E169" s="73"/>
      <c r="F169" s="233" t="s">
        <v>373</v>
      </c>
      <c r="G169" s="73"/>
      <c r="H169" s="73"/>
      <c r="I169" s="190"/>
      <c r="J169" s="73"/>
      <c r="K169" s="73"/>
      <c r="L169" s="71"/>
      <c r="M169" s="234"/>
      <c r="N169" s="46"/>
      <c r="O169" s="46"/>
      <c r="P169" s="46"/>
      <c r="Q169" s="46"/>
      <c r="R169" s="46"/>
      <c r="S169" s="46"/>
      <c r="T169" s="94"/>
      <c r="AT169" s="23" t="s">
        <v>141</v>
      </c>
      <c r="AU169" s="23" t="s">
        <v>80</v>
      </c>
    </row>
    <row r="170" s="11" customFormat="1">
      <c r="B170" s="238"/>
      <c r="C170" s="239"/>
      <c r="D170" s="232" t="s">
        <v>201</v>
      </c>
      <c r="E170" s="240" t="s">
        <v>21</v>
      </c>
      <c r="F170" s="241" t="s">
        <v>374</v>
      </c>
      <c r="G170" s="239"/>
      <c r="H170" s="242">
        <v>0.26700000000000002</v>
      </c>
      <c r="I170" s="243"/>
      <c r="J170" s="239"/>
      <c r="K170" s="239"/>
      <c r="L170" s="244"/>
      <c r="M170" s="245"/>
      <c r="N170" s="246"/>
      <c r="O170" s="246"/>
      <c r="P170" s="246"/>
      <c r="Q170" s="246"/>
      <c r="R170" s="246"/>
      <c r="S170" s="246"/>
      <c r="T170" s="247"/>
      <c r="AT170" s="248" t="s">
        <v>201</v>
      </c>
      <c r="AU170" s="248" t="s">
        <v>80</v>
      </c>
      <c r="AV170" s="11" t="s">
        <v>80</v>
      </c>
      <c r="AW170" s="11" t="s">
        <v>34</v>
      </c>
      <c r="AX170" s="11" t="s">
        <v>78</v>
      </c>
      <c r="AY170" s="248" t="s">
        <v>133</v>
      </c>
    </row>
    <row r="171" s="1" customFormat="1" ht="25.5" customHeight="1">
      <c r="B171" s="45"/>
      <c r="C171" s="220" t="s">
        <v>345</v>
      </c>
      <c r="D171" s="220" t="s">
        <v>134</v>
      </c>
      <c r="E171" s="221" t="s">
        <v>376</v>
      </c>
      <c r="F171" s="222" t="s">
        <v>377</v>
      </c>
      <c r="G171" s="223" t="s">
        <v>197</v>
      </c>
      <c r="H171" s="224">
        <v>19.949999999999999</v>
      </c>
      <c r="I171" s="225"/>
      <c r="J171" s="226">
        <f>ROUND(I171*H171,2)</f>
        <v>0</v>
      </c>
      <c r="K171" s="222" t="s">
        <v>162</v>
      </c>
      <c r="L171" s="71"/>
      <c r="M171" s="227" t="s">
        <v>21</v>
      </c>
      <c r="N171" s="228" t="s">
        <v>42</v>
      </c>
      <c r="O171" s="46"/>
      <c r="P171" s="229">
        <f>O171*H171</f>
        <v>0</v>
      </c>
      <c r="Q171" s="229">
        <v>0</v>
      </c>
      <c r="R171" s="229">
        <f>Q171*H171</f>
        <v>0</v>
      </c>
      <c r="S171" s="229">
        <v>0</v>
      </c>
      <c r="T171" s="230">
        <f>S171*H171</f>
        <v>0</v>
      </c>
      <c r="AR171" s="23" t="s">
        <v>153</v>
      </c>
      <c r="AT171" s="23" t="s">
        <v>134</v>
      </c>
      <c r="AU171" s="23" t="s">
        <v>80</v>
      </c>
      <c r="AY171" s="23" t="s">
        <v>133</v>
      </c>
      <c r="BE171" s="231">
        <f>IF(N171="základní",J171,0)</f>
        <v>0</v>
      </c>
      <c r="BF171" s="231">
        <f>IF(N171="snížená",J171,0)</f>
        <v>0</v>
      </c>
      <c r="BG171" s="231">
        <f>IF(N171="zákl. přenesená",J171,0)</f>
        <v>0</v>
      </c>
      <c r="BH171" s="231">
        <f>IF(N171="sníž. přenesená",J171,0)</f>
        <v>0</v>
      </c>
      <c r="BI171" s="231">
        <f>IF(N171="nulová",J171,0)</f>
        <v>0</v>
      </c>
      <c r="BJ171" s="23" t="s">
        <v>78</v>
      </c>
      <c r="BK171" s="231">
        <f>ROUND(I171*H171,2)</f>
        <v>0</v>
      </c>
      <c r="BL171" s="23" t="s">
        <v>153</v>
      </c>
      <c r="BM171" s="23" t="s">
        <v>777</v>
      </c>
    </row>
    <row r="172" s="1" customFormat="1">
      <c r="B172" s="45"/>
      <c r="C172" s="73"/>
      <c r="D172" s="232" t="s">
        <v>189</v>
      </c>
      <c r="E172" s="73"/>
      <c r="F172" s="233" t="s">
        <v>379</v>
      </c>
      <c r="G172" s="73"/>
      <c r="H172" s="73"/>
      <c r="I172" s="190"/>
      <c r="J172" s="73"/>
      <c r="K172" s="73"/>
      <c r="L172" s="71"/>
      <c r="M172" s="234"/>
      <c r="N172" s="46"/>
      <c r="O172" s="46"/>
      <c r="P172" s="46"/>
      <c r="Q172" s="46"/>
      <c r="R172" s="46"/>
      <c r="S172" s="46"/>
      <c r="T172" s="94"/>
      <c r="AT172" s="23" t="s">
        <v>189</v>
      </c>
      <c r="AU172" s="23" t="s">
        <v>80</v>
      </c>
    </row>
    <row r="173" s="1" customFormat="1">
      <c r="B173" s="45"/>
      <c r="C173" s="73"/>
      <c r="D173" s="232" t="s">
        <v>141</v>
      </c>
      <c r="E173" s="73"/>
      <c r="F173" s="233" t="s">
        <v>373</v>
      </c>
      <c r="G173" s="73"/>
      <c r="H173" s="73"/>
      <c r="I173" s="190"/>
      <c r="J173" s="73"/>
      <c r="K173" s="73"/>
      <c r="L173" s="71"/>
      <c r="M173" s="234"/>
      <c r="N173" s="46"/>
      <c r="O173" s="46"/>
      <c r="P173" s="46"/>
      <c r="Q173" s="46"/>
      <c r="R173" s="46"/>
      <c r="S173" s="46"/>
      <c r="T173" s="94"/>
      <c r="AT173" s="23" t="s">
        <v>141</v>
      </c>
      <c r="AU173" s="23" t="s">
        <v>80</v>
      </c>
    </row>
    <row r="174" s="11" customFormat="1">
      <c r="B174" s="238"/>
      <c r="C174" s="239"/>
      <c r="D174" s="232" t="s">
        <v>201</v>
      </c>
      <c r="E174" s="240" t="s">
        <v>21</v>
      </c>
      <c r="F174" s="241" t="s">
        <v>380</v>
      </c>
      <c r="G174" s="239"/>
      <c r="H174" s="242">
        <v>19.949999999999999</v>
      </c>
      <c r="I174" s="243"/>
      <c r="J174" s="239"/>
      <c r="K174" s="239"/>
      <c r="L174" s="244"/>
      <c r="M174" s="245"/>
      <c r="N174" s="246"/>
      <c r="O174" s="246"/>
      <c r="P174" s="246"/>
      <c r="Q174" s="246"/>
      <c r="R174" s="246"/>
      <c r="S174" s="246"/>
      <c r="T174" s="247"/>
      <c r="AT174" s="248" t="s">
        <v>201</v>
      </c>
      <c r="AU174" s="248" t="s">
        <v>80</v>
      </c>
      <c r="AV174" s="11" t="s">
        <v>80</v>
      </c>
      <c r="AW174" s="11" t="s">
        <v>34</v>
      </c>
      <c r="AX174" s="11" t="s">
        <v>78</v>
      </c>
      <c r="AY174" s="248" t="s">
        <v>133</v>
      </c>
    </row>
    <row r="175" s="10" customFormat="1" ht="29.88" customHeight="1">
      <c r="B175" s="204"/>
      <c r="C175" s="205"/>
      <c r="D175" s="206" t="s">
        <v>70</v>
      </c>
      <c r="E175" s="218" t="s">
        <v>147</v>
      </c>
      <c r="F175" s="218" t="s">
        <v>381</v>
      </c>
      <c r="G175" s="205"/>
      <c r="H175" s="205"/>
      <c r="I175" s="208"/>
      <c r="J175" s="219">
        <f>BK175</f>
        <v>0</v>
      </c>
      <c r="K175" s="205"/>
      <c r="L175" s="210"/>
      <c r="M175" s="211"/>
      <c r="N175" s="212"/>
      <c r="O175" s="212"/>
      <c r="P175" s="213">
        <f>SUM(P176:P206)</f>
        <v>0</v>
      </c>
      <c r="Q175" s="212"/>
      <c r="R175" s="213">
        <f>SUM(R176:R206)</f>
        <v>9.734394</v>
      </c>
      <c r="S175" s="212"/>
      <c r="T175" s="214">
        <f>SUM(T176:T206)</f>
        <v>0</v>
      </c>
      <c r="AR175" s="215" t="s">
        <v>78</v>
      </c>
      <c r="AT175" s="216" t="s">
        <v>70</v>
      </c>
      <c r="AU175" s="216" t="s">
        <v>78</v>
      </c>
      <c r="AY175" s="215" t="s">
        <v>133</v>
      </c>
      <c r="BK175" s="217">
        <f>SUM(BK176:BK206)</f>
        <v>0</v>
      </c>
    </row>
    <row r="176" s="1" customFormat="1" ht="38.25" customHeight="1">
      <c r="B176" s="45"/>
      <c r="C176" s="220" t="s">
        <v>351</v>
      </c>
      <c r="D176" s="220" t="s">
        <v>134</v>
      </c>
      <c r="E176" s="221" t="s">
        <v>383</v>
      </c>
      <c r="F176" s="222" t="s">
        <v>384</v>
      </c>
      <c r="G176" s="223" t="s">
        <v>137</v>
      </c>
      <c r="H176" s="224">
        <v>20.5</v>
      </c>
      <c r="I176" s="225"/>
      <c r="J176" s="226">
        <f>ROUND(I176*H176,2)</f>
        <v>0</v>
      </c>
      <c r="K176" s="222" t="s">
        <v>162</v>
      </c>
      <c r="L176" s="71"/>
      <c r="M176" s="227" t="s">
        <v>21</v>
      </c>
      <c r="N176" s="228" t="s">
        <v>42</v>
      </c>
      <c r="O176" s="46"/>
      <c r="P176" s="229">
        <f>O176*H176</f>
        <v>0</v>
      </c>
      <c r="Q176" s="229">
        <v>0.0046800000000000001</v>
      </c>
      <c r="R176" s="229">
        <f>Q176*H176</f>
        <v>0.095939999999999998</v>
      </c>
      <c r="S176" s="229">
        <v>0</v>
      </c>
      <c r="T176" s="230">
        <f>S176*H176</f>
        <v>0</v>
      </c>
      <c r="AR176" s="23" t="s">
        <v>153</v>
      </c>
      <c r="AT176" s="23" t="s">
        <v>134</v>
      </c>
      <c r="AU176" s="23" t="s">
        <v>80</v>
      </c>
      <c r="AY176" s="23" t="s">
        <v>133</v>
      </c>
      <c r="BE176" s="231">
        <f>IF(N176="základní",J176,0)</f>
        <v>0</v>
      </c>
      <c r="BF176" s="231">
        <f>IF(N176="snížená",J176,0)</f>
        <v>0</v>
      </c>
      <c r="BG176" s="231">
        <f>IF(N176="zákl. přenesená",J176,0)</f>
        <v>0</v>
      </c>
      <c r="BH176" s="231">
        <f>IF(N176="sníž. přenesená",J176,0)</f>
        <v>0</v>
      </c>
      <c r="BI176" s="231">
        <f>IF(N176="nulová",J176,0)</f>
        <v>0</v>
      </c>
      <c r="BJ176" s="23" t="s">
        <v>78</v>
      </c>
      <c r="BK176" s="231">
        <f>ROUND(I176*H176,2)</f>
        <v>0</v>
      </c>
      <c r="BL176" s="23" t="s">
        <v>153</v>
      </c>
      <c r="BM176" s="23" t="s">
        <v>778</v>
      </c>
    </row>
    <row r="177" s="1" customFormat="1">
      <c r="B177" s="45"/>
      <c r="C177" s="73"/>
      <c r="D177" s="232" t="s">
        <v>189</v>
      </c>
      <c r="E177" s="73"/>
      <c r="F177" s="233" t="s">
        <v>386</v>
      </c>
      <c r="G177" s="73"/>
      <c r="H177" s="73"/>
      <c r="I177" s="190"/>
      <c r="J177" s="73"/>
      <c r="K177" s="73"/>
      <c r="L177" s="71"/>
      <c r="M177" s="234"/>
      <c r="N177" s="46"/>
      <c r="O177" s="46"/>
      <c r="P177" s="46"/>
      <c r="Q177" s="46"/>
      <c r="R177" s="46"/>
      <c r="S177" s="46"/>
      <c r="T177" s="94"/>
      <c r="AT177" s="23" t="s">
        <v>189</v>
      </c>
      <c r="AU177" s="23" t="s">
        <v>80</v>
      </c>
    </row>
    <row r="178" s="1" customFormat="1">
      <c r="B178" s="45"/>
      <c r="C178" s="73"/>
      <c r="D178" s="232" t="s">
        <v>141</v>
      </c>
      <c r="E178" s="73"/>
      <c r="F178" s="233" t="s">
        <v>373</v>
      </c>
      <c r="G178" s="73"/>
      <c r="H178" s="73"/>
      <c r="I178" s="190"/>
      <c r="J178" s="73"/>
      <c r="K178" s="73"/>
      <c r="L178" s="71"/>
      <c r="M178" s="234"/>
      <c r="N178" s="46"/>
      <c r="O178" s="46"/>
      <c r="P178" s="46"/>
      <c r="Q178" s="46"/>
      <c r="R178" s="46"/>
      <c r="S178" s="46"/>
      <c r="T178" s="94"/>
      <c r="AT178" s="23" t="s">
        <v>141</v>
      </c>
      <c r="AU178" s="23" t="s">
        <v>80</v>
      </c>
    </row>
    <row r="179" s="11" customFormat="1">
      <c r="B179" s="238"/>
      <c r="C179" s="239"/>
      <c r="D179" s="232" t="s">
        <v>201</v>
      </c>
      <c r="E179" s="240" t="s">
        <v>21</v>
      </c>
      <c r="F179" s="241" t="s">
        <v>387</v>
      </c>
      <c r="G179" s="239"/>
      <c r="H179" s="242">
        <v>20.5</v>
      </c>
      <c r="I179" s="243"/>
      <c r="J179" s="239"/>
      <c r="K179" s="239"/>
      <c r="L179" s="244"/>
      <c r="M179" s="245"/>
      <c r="N179" s="246"/>
      <c r="O179" s="246"/>
      <c r="P179" s="246"/>
      <c r="Q179" s="246"/>
      <c r="R179" s="246"/>
      <c r="S179" s="246"/>
      <c r="T179" s="247"/>
      <c r="AT179" s="248" t="s">
        <v>201</v>
      </c>
      <c r="AU179" s="248" t="s">
        <v>80</v>
      </c>
      <c r="AV179" s="11" t="s">
        <v>80</v>
      </c>
      <c r="AW179" s="11" t="s">
        <v>34</v>
      </c>
      <c r="AX179" s="11" t="s">
        <v>78</v>
      </c>
      <c r="AY179" s="248" t="s">
        <v>133</v>
      </c>
    </row>
    <row r="180" s="1" customFormat="1" ht="16.5" customHeight="1">
      <c r="B180" s="45"/>
      <c r="C180" s="273" t="s">
        <v>357</v>
      </c>
      <c r="D180" s="273" t="s">
        <v>293</v>
      </c>
      <c r="E180" s="274" t="s">
        <v>389</v>
      </c>
      <c r="F180" s="275" t="s">
        <v>390</v>
      </c>
      <c r="G180" s="276" t="s">
        <v>137</v>
      </c>
      <c r="H180" s="277">
        <v>15.5</v>
      </c>
      <c r="I180" s="278"/>
      <c r="J180" s="279">
        <f>ROUND(I180*H180,2)</f>
        <v>0</v>
      </c>
      <c r="K180" s="275" t="s">
        <v>162</v>
      </c>
      <c r="L180" s="280"/>
      <c r="M180" s="281" t="s">
        <v>21</v>
      </c>
      <c r="N180" s="282" t="s">
        <v>42</v>
      </c>
      <c r="O180" s="46"/>
      <c r="P180" s="229">
        <f>O180*H180</f>
        <v>0</v>
      </c>
      <c r="Q180" s="229">
        <v>0.0028</v>
      </c>
      <c r="R180" s="229">
        <f>Q180*H180</f>
        <v>0.043400000000000001</v>
      </c>
      <c r="S180" s="229">
        <v>0</v>
      </c>
      <c r="T180" s="230">
        <f>S180*H180</f>
        <v>0</v>
      </c>
      <c r="AR180" s="23" t="s">
        <v>174</v>
      </c>
      <c r="AT180" s="23" t="s">
        <v>293</v>
      </c>
      <c r="AU180" s="23" t="s">
        <v>80</v>
      </c>
      <c r="AY180" s="23" t="s">
        <v>133</v>
      </c>
      <c r="BE180" s="231">
        <f>IF(N180="základní",J180,0)</f>
        <v>0</v>
      </c>
      <c r="BF180" s="231">
        <f>IF(N180="snížená",J180,0)</f>
        <v>0</v>
      </c>
      <c r="BG180" s="231">
        <f>IF(N180="zákl. přenesená",J180,0)</f>
        <v>0</v>
      </c>
      <c r="BH180" s="231">
        <f>IF(N180="sníž. přenesená",J180,0)</f>
        <v>0</v>
      </c>
      <c r="BI180" s="231">
        <f>IF(N180="nulová",J180,0)</f>
        <v>0</v>
      </c>
      <c r="BJ180" s="23" t="s">
        <v>78</v>
      </c>
      <c r="BK180" s="231">
        <f>ROUND(I180*H180,2)</f>
        <v>0</v>
      </c>
      <c r="BL180" s="23" t="s">
        <v>153</v>
      </c>
      <c r="BM180" s="23" t="s">
        <v>779</v>
      </c>
    </row>
    <row r="181" s="1" customFormat="1">
      <c r="B181" s="45"/>
      <c r="C181" s="73"/>
      <c r="D181" s="232" t="s">
        <v>141</v>
      </c>
      <c r="E181" s="73"/>
      <c r="F181" s="233" t="s">
        <v>373</v>
      </c>
      <c r="G181" s="73"/>
      <c r="H181" s="73"/>
      <c r="I181" s="190"/>
      <c r="J181" s="73"/>
      <c r="K181" s="73"/>
      <c r="L181" s="71"/>
      <c r="M181" s="234"/>
      <c r="N181" s="46"/>
      <c r="O181" s="46"/>
      <c r="P181" s="46"/>
      <c r="Q181" s="46"/>
      <c r="R181" s="46"/>
      <c r="S181" s="46"/>
      <c r="T181" s="94"/>
      <c r="AT181" s="23" t="s">
        <v>141</v>
      </c>
      <c r="AU181" s="23" t="s">
        <v>80</v>
      </c>
    </row>
    <row r="182" s="11" customFormat="1">
      <c r="B182" s="238"/>
      <c r="C182" s="239"/>
      <c r="D182" s="232" t="s">
        <v>201</v>
      </c>
      <c r="E182" s="240" t="s">
        <v>21</v>
      </c>
      <c r="F182" s="241" t="s">
        <v>392</v>
      </c>
      <c r="G182" s="239"/>
      <c r="H182" s="242">
        <v>15.5</v>
      </c>
      <c r="I182" s="243"/>
      <c r="J182" s="239"/>
      <c r="K182" s="239"/>
      <c r="L182" s="244"/>
      <c r="M182" s="245"/>
      <c r="N182" s="246"/>
      <c r="O182" s="246"/>
      <c r="P182" s="246"/>
      <c r="Q182" s="246"/>
      <c r="R182" s="246"/>
      <c r="S182" s="246"/>
      <c r="T182" s="247"/>
      <c r="AT182" s="248" t="s">
        <v>201</v>
      </c>
      <c r="AU182" s="248" t="s">
        <v>80</v>
      </c>
      <c r="AV182" s="11" t="s">
        <v>80</v>
      </c>
      <c r="AW182" s="11" t="s">
        <v>34</v>
      </c>
      <c r="AX182" s="11" t="s">
        <v>78</v>
      </c>
      <c r="AY182" s="248" t="s">
        <v>133</v>
      </c>
    </row>
    <row r="183" s="1" customFormat="1" ht="16.5" customHeight="1">
      <c r="B183" s="45"/>
      <c r="C183" s="273" t="s">
        <v>363</v>
      </c>
      <c r="D183" s="273" t="s">
        <v>293</v>
      </c>
      <c r="E183" s="274" t="s">
        <v>394</v>
      </c>
      <c r="F183" s="275" t="s">
        <v>395</v>
      </c>
      <c r="G183" s="276" t="s">
        <v>137</v>
      </c>
      <c r="H183" s="277">
        <v>3</v>
      </c>
      <c r="I183" s="278"/>
      <c r="J183" s="279">
        <f>ROUND(I183*H183,2)</f>
        <v>0</v>
      </c>
      <c r="K183" s="275" t="s">
        <v>162</v>
      </c>
      <c r="L183" s="280"/>
      <c r="M183" s="281" t="s">
        <v>21</v>
      </c>
      <c r="N183" s="282" t="s">
        <v>42</v>
      </c>
      <c r="O183" s="46"/>
      <c r="P183" s="229">
        <f>O183*H183</f>
        <v>0</v>
      </c>
      <c r="Q183" s="229">
        <v>0.0033999999999999998</v>
      </c>
      <c r="R183" s="229">
        <f>Q183*H183</f>
        <v>0.010199999999999999</v>
      </c>
      <c r="S183" s="229">
        <v>0</v>
      </c>
      <c r="T183" s="230">
        <f>S183*H183</f>
        <v>0</v>
      </c>
      <c r="AR183" s="23" t="s">
        <v>174</v>
      </c>
      <c r="AT183" s="23" t="s">
        <v>293</v>
      </c>
      <c r="AU183" s="23" t="s">
        <v>80</v>
      </c>
      <c r="AY183" s="23" t="s">
        <v>133</v>
      </c>
      <c r="BE183" s="231">
        <f>IF(N183="základní",J183,0)</f>
        <v>0</v>
      </c>
      <c r="BF183" s="231">
        <f>IF(N183="snížená",J183,0)</f>
        <v>0</v>
      </c>
      <c r="BG183" s="231">
        <f>IF(N183="zákl. přenesená",J183,0)</f>
        <v>0</v>
      </c>
      <c r="BH183" s="231">
        <f>IF(N183="sníž. přenesená",J183,0)</f>
        <v>0</v>
      </c>
      <c r="BI183" s="231">
        <f>IF(N183="nulová",J183,0)</f>
        <v>0</v>
      </c>
      <c r="BJ183" s="23" t="s">
        <v>78</v>
      </c>
      <c r="BK183" s="231">
        <f>ROUND(I183*H183,2)</f>
        <v>0</v>
      </c>
      <c r="BL183" s="23" t="s">
        <v>153</v>
      </c>
      <c r="BM183" s="23" t="s">
        <v>780</v>
      </c>
    </row>
    <row r="184" s="1" customFormat="1">
      <c r="B184" s="45"/>
      <c r="C184" s="73"/>
      <c r="D184" s="232" t="s">
        <v>141</v>
      </c>
      <c r="E184" s="73"/>
      <c r="F184" s="233" t="s">
        <v>373</v>
      </c>
      <c r="G184" s="73"/>
      <c r="H184" s="73"/>
      <c r="I184" s="190"/>
      <c r="J184" s="73"/>
      <c r="K184" s="73"/>
      <c r="L184" s="71"/>
      <c r="M184" s="234"/>
      <c r="N184" s="46"/>
      <c r="O184" s="46"/>
      <c r="P184" s="46"/>
      <c r="Q184" s="46"/>
      <c r="R184" s="46"/>
      <c r="S184" s="46"/>
      <c r="T184" s="94"/>
      <c r="AT184" s="23" t="s">
        <v>141</v>
      </c>
      <c r="AU184" s="23" t="s">
        <v>80</v>
      </c>
    </row>
    <row r="185" s="11" customFormat="1">
      <c r="B185" s="238"/>
      <c r="C185" s="239"/>
      <c r="D185" s="232" t="s">
        <v>201</v>
      </c>
      <c r="E185" s="240" t="s">
        <v>21</v>
      </c>
      <c r="F185" s="241" t="s">
        <v>397</v>
      </c>
      <c r="G185" s="239"/>
      <c r="H185" s="242">
        <v>3</v>
      </c>
      <c r="I185" s="243"/>
      <c r="J185" s="239"/>
      <c r="K185" s="239"/>
      <c r="L185" s="244"/>
      <c r="M185" s="245"/>
      <c r="N185" s="246"/>
      <c r="O185" s="246"/>
      <c r="P185" s="246"/>
      <c r="Q185" s="246"/>
      <c r="R185" s="246"/>
      <c r="S185" s="246"/>
      <c r="T185" s="247"/>
      <c r="AT185" s="248" t="s">
        <v>201</v>
      </c>
      <c r="AU185" s="248" t="s">
        <v>80</v>
      </c>
      <c r="AV185" s="11" t="s">
        <v>80</v>
      </c>
      <c r="AW185" s="11" t="s">
        <v>34</v>
      </c>
      <c r="AX185" s="11" t="s">
        <v>78</v>
      </c>
      <c r="AY185" s="248" t="s">
        <v>133</v>
      </c>
    </row>
    <row r="186" s="1" customFormat="1" ht="16.5" customHeight="1">
      <c r="B186" s="45"/>
      <c r="C186" s="273" t="s">
        <v>368</v>
      </c>
      <c r="D186" s="273" t="s">
        <v>293</v>
      </c>
      <c r="E186" s="274" t="s">
        <v>399</v>
      </c>
      <c r="F186" s="275" t="s">
        <v>400</v>
      </c>
      <c r="G186" s="276" t="s">
        <v>137</v>
      </c>
      <c r="H186" s="277">
        <v>2</v>
      </c>
      <c r="I186" s="278"/>
      <c r="J186" s="279">
        <f>ROUND(I186*H186,2)</f>
        <v>0</v>
      </c>
      <c r="K186" s="275" t="s">
        <v>162</v>
      </c>
      <c r="L186" s="280"/>
      <c r="M186" s="281" t="s">
        <v>21</v>
      </c>
      <c r="N186" s="282" t="s">
        <v>42</v>
      </c>
      <c r="O186" s="46"/>
      <c r="P186" s="229">
        <f>O186*H186</f>
        <v>0</v>
      </c>
      <c r="Q186" s="229">
        <v>0.0027000000000000001</v>
      </c>
      <c r="R186" s="229">
        <f>Q186*H186</f>
        <v>0.0054000000000000003</v>
      </c>
      <c r="S186" s="229">
        <v>0</v>
      </c>
      <c r="T186" s="230">
        <f>S186*H186</f>
        <v>0</v>
      </c>
      <c r="AR186" s="23" t="s">
        <v>174</v>
      </c>
      <c r="AT186" s="23" t="s">
        <v>293</v>
      </c>
      <c r="AU186" s="23" t="s">
        <v>80</v>
      </c>
      <c r="AY186" s="23" t="s">
        <v>133</v>
      </c>
      <c r="BE186" s="231">
        <f>IF(N186="základní",J186,0)</f>
        <v>0</v>
      </c>
      <c r="BF186" s="231">
        <f>IF(N186="snížená",J186,0)</f>
        <v>0</v>
      </c>
      <c r="BG186" s="231">
        <f>IF(N186="zákl. přenesená",J186,0)</f>
        <v>0</v>
      </c>
      <c r="BH186" s="231">
        <f>IF(N186="sníž. přenesená",J186,0)</f>
        <v>0</v>
      </c>
      <c r="BI186" s="231">
        <f>IF(N186="nulová",J186,0)</f>
        <v>0</v>
      </c>
      <c r="BJ186" s="23" t="s">
        <v>78</v>
      </c>
      <c r="BK186" s="231">
        <f>ROUND(I186*H186,2)</f>
        <v>0</v>
      </c>
      <c r="BL186" s="23" t="s">
        <v>153</v>
      </c>
      <c r="BM186" s="23" t="s">
        <v>781</v>
      </c>
    </row>
    <row r="187" s="1" customFormat="1">
      <c r="B187" s="45"/>
      <c r="C187" s="73"/>
      <c r="D187" s="232" t="s">
        <v>141</v>
      </c>
      <c r="E187" s="73"/>
      <c r="F187" s="233" t="s">
        <v>373</v>
      </c>
      <c r="G187" s="73"/>
      <c r="H187" s="73"/>
      <c r="I187" s="190"/>
      <c r="J187" s="73"/>
      <c r="K187" s="73"/>
      <c r="L187" s="71"/>
      <c r="M187" s="234"/>
      <c r="N187" s="46"/>
      <c r="O187" s="46"/>
      <c r="P187" s="46"/>
      <c r="Q187" s="46"/>
      <c r="R187" s="46"/>
      <c r="S187" s="46"/>
      <c r="T187" s="94"/>
      <c r="AT187" s="23" t="s">
        <v>141</v>
      </c>
      <c r="AU187" s="23" t="s">
        <v>80</v>
      </c>
    </row>
    <row r="188" s="11" customFormat="1">
      <c r="B188" s="238"/>
      <c r="C188" s="239"/>
      <c r="D188" s="232" t="s">
        <v>201</v>
      </c>
      <c r="E188" s="240" t="s">
        <v>21</v>
      </c>
      <c r="F188" s="241" t="s">
        <v>402</v>
      </c>
      <c r="G188" s="239"/>
      <c r="H188" s="242">
        <v>2</v>
      </c>
      <c r="I188" s="243"/>
      <c r="J188" s="239"/>
      <c r="K188" s="239"/>
      <c r="L188" s="244"/>
      <c r="M188" s="245"/>
      <c r="N188" s="246"/>
      <c r="O188" s="246"/>
      <c r="P188" s="246"/>
      <c r="Q188" s="246"/>
      <c r="R188" s="246"/>
      <c r="S188" s="246"/>
      <c r="T188" s="247"/>
      <c r="AT188" s="248" t="s">
        <v>201</v>
      </c>
      <c r="AU188" s="248" t="s">
        <v>80</v>
      </c>
      <c r="AV188" s="11" t="s">
        <v>80</v>
      </c>
      <c r="AW188" s="11" t="s">
        <v>34</v>
      </c>
      <c r="AX188" s="11" t="s">
        <v>78</v>
      </c>
      <c r="AY188" s="248" t="s">
        <v>133</v>
      </c>
    </row>
    <row r="189" s="1" customFormat="1" ht="38.25" customHeight="1">
      <c r="B189" s="45"/>
      <c r="C189" s="220" t="s">
        <v>375</v>
      </c>
      <c r="D189" s="220" t="s">
        <v>134</v>
      </c>
      <c r="E189" s="221" t="s">
        <v>404</v>
      </c>
      <c r="F189" s="222" t="s">
        <v>405</v>
      </c>
      <c r="G189" s="223" t="s">
        <v>187</v>
      </c>
      <c r="H189" s="224">
        <v>25.800000000000001</v>
      </c>
      <c r="I189" s="225"/>
      <c r="J189" s="226">
        <f>ROUND(I189*H189,2)</f>
        <v>0</v>
      </c>
      <c r="K189" s="222" t="s">
        <v>162</v>
      </c>
      <c r="L189" s="71"/>
      <c r="M189" s="227" t="s">
        <v>21</v>
      </c>
      <c r="N189" s="228" t="s">
        <v>42</v>
      </c>
      <c r="O189" s="46"/>
      <c r="P189" s="229">
        <f>O189*H189</f>
        <v>0</v>
      </c>
      <c r="Q189" s="229">
        <v>0.29232999999999998</v>
      </c>
      <c r="R189" s="229">
        <f>Q189*H189</f>
        <v>7.5421139999999998</v>
      </c>
      <c r="S189" s="229">
        <v>0</v>
      </c>
      <c r="T189" s="230">
        <f>S189*H189</f>
        <v>0</v>
      </c>
      <c r="AR189" s="23" t="s">
        <v>153</v>
      </c>
      <c r="AT189" s="23" t="s">
        <v>134</v>
      </c>
      <c r="AU189" s="23" t="s">
        <v>80</v>
      </c>
      <c r="AY189" s="23" t="s">
        <v>133</v>
      </c>
      <c r="BE189" s="231">
        <f>IF(N189="základní",J189,0)</f>
        <v>0</v>
      </c>
      <c r="BF189" s="231">
        <f>IF(N189="snížená",J189,0)</f>
        <v>0</v>
      </c>
      <c r="BG189" s="231">
        <f>IF(N189="zákl. přenesená",J189,0)</f>
        <v>0</v>
      </c>
      <c r="BH189" s="231">
        <f>IF(N189="sníž. přenesená",J189,0)</f>
        <v>0</v>
      </c>
      <c r="BI189" s="231">
        <f>IF(N189="nulová",J189,0)</f>
        <v>0</v>
      </c>
      <c r="BJ189" s="23" t="s">
        <v>78</v>
      </c>
      <c r="BK189" s="231">
        <f>ROUND(I189*H189,2)</f>
        <v>0</v>
      </c>
      <c r="BL189" s="23" t="s">
        <v>153</v>
      </c>
      <c r="BM189" s="23" t="s">
        <v>782</v>
      </c>
    </row>
    <row r="190" s="1" customFormat="1">
      <c r="B190" s="45"/>
      <c r="C190" s="73"/>
      <c r="D190" s="232" t="s">
        <v>189</v>
      </c>
      <c r="E190" s="73"/>
      <c r="F190" s="233" t="s">
        <v>407</v>
      </c>
      <c r="G190" s="73"/>
      <c r="H190" s="73"/>
      <c r="I190" s="190"/>
      <c r="J190" s="73"/>
      <c r="K190" s="73"/>
      <c r="L190" s="71"/>
      <c r="M190" s="234"/>
      <c r="N190" s="46"/>
      <c r="O190" s="46"/>
      <c r="P190" s="46"/>
      <c r="Q190" s="46"/>
      <c r="R190" s="46"/>
      <c r="S190" s="46"/>
      <c r="T190" s="94"/>
      <c r="AT190" s="23" t="s">
        <v>189</v>
      </c>
      <c r="AU190" s="23" t="s">
        <v>80</v>
      </c>
    </row>
    <row r="191" s="1" customFormat="1">
      <c r="B191" s="45"/>
      <c r="C191" s="73"/>
      <c r="D191" s="232" t="s">
        <v>141</v>
      </c>
      <c r="E191" s="73"/>
      <c r="F191" s="233" t="s">
        <v>373</v>
      </c>
      <c r="G191" s="73"/>
      <c r="H191" s="73"/>
      <c r="I191" s="190"/>
      <c r="J191" s="73"/>
      <c r="K191" s="73"/>
      <c r="L191" s="71"/>
      <c r="M191" s="234"/>
      <c r="N191" s="46"/>
      <c r="O191" s="46"/>
      <c r="P191" s="46"/>
      <c r="Q191" s="46"/>
      <c r="R191" s="46"/>
      <c r="S191" s="46"/>
      <c r="T191" s="94"/>
      <c r="AT191" s="23" t="s">
        <v>141</v>
      </c>
      <c r="AU191" s="23" t="s">
        <v>80</v>
      </c>
    </row>
    <row r="192" s="11" customFormat="1">
      <c r="B192" s="238"/>
      <c r="C192" s="239"/>
      <c r="D192" s="232" t="s">
        <v>201</v>
      </c>
      <c r="E192" s="240" t="s">
        <v>21</v>
      </c>
      <c r="F192" s="241" t="s">
        <v>408</v>
      </c>
      <c r="G192" s="239"/>
      <c r="H192" s="242">
        <v>25.800000000000001</v>
      </c>
      <c r="I192" s="243"/>
      <c r="J192" s="239"/>
      <c r="K192" s="239"/>
      <c r="L192" s="244"/>
      <c r="M192" s="245"/>
      <c r="N192" s="246"/>
      <c r="O192" s="246"/>
      <c r="P192" s="246"/>
      <c r="Q192" s="246"/>
      <c r="R192" s="246"/>
      <c r="S192" s="246"/>
      <c r="T192" s="247"/>
      <c r="AT192" s="248" t="s">
        <v>201</v>
      </c>
      <c r="AU192" s="248" t="s">
        <v>80</v>
      </c>
      <c r="AV192" s="11" t="s">
        <v>80</v>
      </c>
      <c r="AW192" s="11" t="s">
        <v>34</v>
      </c>
      <c r="AX192" s="11" t="s">
        <v>78</v>
      </c>
      <c r="AY192" s="248" t="s">
        <v>133</v>
      </c>
    </row>
    <row r="193" s="1" customFormat="1" ht="38.25" customHeight="1">
      <c r="B193" s="45"/>
      <c r="C193" s="220" t="s">
        <v>382</v>
      </c>
      <c r="D193" s="220" t="s">
        <v>134</v>
      </c>
      <c r="E193" s="221" t="s">
        <v>410</v>
      </c>
      <c r="F193" s="222" t="s">
        <v>411</v>
      </c>
      <c r="G193" s="223" t="s">
        <v>236</v>
      </c>
      <c r="H193" s="224">
        <v>43</v>
      </c>
      <c r="I193" s="225"/>
      <c r="J193" s="226">
        <f>ROUND(I193*H193,2)</f>
        <v>0</v>
      </c>
      <c r="K193" s="222" t="s">
        <v>162</v>
      </c>
      <c r="L193" s="71"/>
      <c r="M193" s="227" t="s">
        <v>21</v>
      </c>
      <c r="N193" s="228" t="s">
        <v>42</v>
      </c>
      <c r="O193" s="46"/>
      <c r="P193" s="229">
        <f>O193*H193</f>
        <v>0</v>
      </c>
      <c r="Q193" s="229">
        <v>0.046339999999999999</v>
      </c>
      <c r="R193" s="229">
        <f>Q193*H193</f>
        <v>1.9926200000000001</v>
      </c>
      <c r="S193" s="229">
        <v>0</v>
      </c>
      <c r="T193" s="230">
        <f>S193*H193</f>
        <v>0</v>
      </c>
      <c r="AR193" s="23" t="s">
        <v>153</v>
      </c>
      <c r="AT193" s="23" t="s">
        <v>134</v>
      </c>
      <c r="AU193" s="23" t="s">
        <v>80</v>
      </c>
      <c r="AY193" s="23" t="s">
        <v>133</v>
      </c>
      <c r="BE193" s="231">
        <f>IF(N193="základní",J193,0)</f>
        <v>0</v>
      </c>
      <c r="BF193" s="231">
        <f>IF(N193="snížená",J193,0)</f>
        <v>0</v>
      </c>
      <c r="BG193" s="231">
        <f>IF(N193="zákl. přenesená",J193,0)</f>
        <v>0</v>
      </c>
      <c r="BH193" s="231">
        <f>IF(N193="sníž. přenesená",J193,0)</f>
        <v>0</v>
      </c>
      <c r="BI193" s="231">
        <f>IF(N193="nulová",J193,0)</f>
        <v>0</v>
      </c>
      <c r="BJ193" s="23" t="s">
        <v>78</v>
      </c>
      <c r="BK193" s="231">
        <f>ROUND(I193*H193,2)</f>
        <v>0</v>
      </c>
      <c r="BL193" s="23" t="s">
        <v>153</v>
      </c>
      <c r="BM193" s="23" t="s">
        <v>783</v>
      </c>
    </row>
    <row r="194" s="1" customFormat="1">
      <c r="B194" s="45"/>
      <c r="C194" s="73"/>
      <c r="D194" s="232" t="s">
        <v>189</v>
      </c>
      <c r="E194" s="73"/>
      <c r="F194" s="233" t="s">
        <v>407</v>
      </c>
      <c r="G194" s="73"/>
      <c r="H194" s="73"/>
      <c r="I194" s="190"/>
      <c r="J194" s="73"/>
      <c r="K194" s="73"/>
      <c r="L194" s="71"/>
      <c r="M194" s="234"/>
      <c r="N194" s="46"/>
      <c r="O194" s="46"/>
      <c r="P194" s="46"/>
      <c r="Q194" s="46"/>
      <c r="R194" s="46"/>
      <c r="S194" s="46"/>
      <c r="T194" s="94"/>
      <c r="AT194" s="23" t="s">
        <v>189</v>
      </c>
      <c r="AU194" s="23" t="s">
        <v>80</v>
      </c>
    </row>
    <row r="195" s="1" customFormat="1">
      <c r="B195" s="45"/>
      <c r="C195" s="73"/>
      <c r="D195" s="232" t="s">
        <v>141</v>
      </c>
      <c r="E195" s="73"/>
      <c r="F195" s="233" t="s">
        <v>373</v>
      </c>
      <c r="G195" s="73"/>
      <c r="H195" s="73"/>
      <c r="I195" s="190"/>
      <c r="J195" s="73"/>
      <c r="K195" s="73"/>
      <c r="L195" s="71"/>
      <c r="M195" s="234"/>
      <c r="N195" s="46"/>
      <c r="O195" s="46"/>
      <c r="P195" s="46"/>
      <c r="Q195" s="46"/>
      <c r="R195" s="46"/>
      <c r="S195" s="46"/>
      <c r="T195" s="94"/>
      <c r="AT195" s="23" t="s">
        <v>141</v>
      </c>
      <c r="AU195" s="23" t="s">
        <v>80</v>
      </c>
    </row>
    <row r="196" s="11" customFormat="1">
      <c r="B196" s="238"/>
      <c r="C196" s="239"/>
      <c r="D196" s="232" t="s">
        <v>201</v>
      </c>
      <c r="E196" s="240" t="s">
        <v>21</v>
      </c>
      <c r="F196" s="241" t="s">
        <v>413</v>
      </c>
      <c r="G196" s="239"/>
      <c r="H196" s="242">
        <v>43</v>
      </c>
      <c r="I196" s="243"/>
      <c r="J196" s="239"/>
      <c r="K196" s="239"/>
      <c r="L196" s="244"/>
      <c r="M196" s="245"/>
      <c r="N196" s="246"/>
      <c r="O196" s="246"/>
      <c r="P196" s="246"/>
      <c r="Q196" s="246"/>
      <c r="R196" s="246"/>
      <c r="S196" s="246"/>
      <c r="T196" s="247"/>
      <c r="AT196" s="248" t="s">
        <v>201</v>
      </c>
      <c r="AU196" s="248" t="s">
        <v>80</v>
      </c>
      <c r="AV196" s="11" t="s">
        <v>80</v>
      </c>
      <c r="AW196" s="11" t="s">
        <v>34</v>
      </c>
      <c r="AX196" s="11" t="s">
        <v>78</v>
      </c>
      <c r="AY196" s="248" t="s">
        <v>133</v>
      </c>
    </row>
    <row r="197" s="1" customFormat="1" ht="25.5" customHeight="1">
      <c r="B197" s="45"/>
      <c r="C197" s="220" t="s">
        <v>388</v>
      </c>
      <c r="D197" s="220" t="s">
        <v>134</v>
      </c>
      <c r="E197" s="221" t="s">
        <v>415</v>
      </c>
      <c r="F197" s="222" t="s">
        <v>416</v>
      </c>
      <c r="G197" s="223" t="s">
        <v>236</v>
      </c>
      <c r="H197" s="224">
        <v>43</v>
      </c>
      <c r="I197" s="225"/>
      <c r="J197" s="226">
        <f>ROUND(I197*H197,2)</f>
        <v>0</v>
      </c>
      <c r="K197" s="222" t="s">
        <v>162</v>
      </c>
      <c r="L197" s="71"/>
      <c r="M197" s="227" t="s">
        <v>21</v>
      </c>
      <c r="N197" s="228" t="s">
        <v>42</v>
      </c>
      <c r="O197" s="46"/>
      <c r="P197" s="229">
        <f>O197*H197</f>
        <v>0</v>
      </c>
      <c r="Q197" s="229">
        <v>0</v>
      </c>
      <c r="R197" s="229">
        <f>Q197*H197</f>
        <v>0</v>
      </c>
      <c r="S197" s="229">
        <v>0</v>
      </c>
      <c r="T197" s="230">
        <f>S197*H197</f>
        <v>0</v>
      </c>
      <c r="AR197" s="23" t="s">
        <v>153</v>
      </c>
      <c r="AT197" s="23" t="s">
        <v>134</v>
      </c>
      <c r="AU197" s="23" t="s">
        <v>80</v>
      </c>
      <c r="AY197" s="23" t="s">
        <v>133</v>
      </c>
      <c r="BE197" s="231">
        <f>IF(N197="základní",J197,0)</f>
        <v>0</v>
      </c>
      <c r="BF197" s="231">
        <f>IF(N197="snížená",J197,0)</f>
        <v>0</v>
      </c>
      <c r="BG197" s="231">
        <f>IF(N197="zákl. přenesená",J197,0)</f>
        <v>0</v>
      </c>
      <c r="BH197" s="231">
        <f>IF(N197="sníž. přenesená",J197,0)</f>
        <v>0</v>
      </c>
      <c r="BI197" s="231">
        <f>IF(N197="nulová",J197,0)</f>
        <v>0</v>
      </c>
      <c r="BJ197" s="23" t="s">
        <v>78</v>
      </c>
      <c r="BK197" s="231">
        <f>ROUND(I197*H197,2)</f>
        <v>0</v>
      </c>
      <c r="BL197" s="23" t="s">
        <v>153</v>
      </c>
      <c r="BM197" s="23" t="s">
        <v>784</v>
      </c>
    </row>
    <row r="198" s="1" customFormat="1">
      <c r="B198" s="45"/>
      <c r="C198" s="73"/>
      <c r="D198" s="232" t="s">
        <v>189</v>
      </c>
      <c r="E198" s="73"/>
      <c r="F198" s="233" t="s">
        <v>418</v>
      </c>
      <c r="G198" s="73"/>
      <c r="H198" s="73"/>
      <c r="I198" s="190"/>
      <c r="J198" s="73"/>
      <c r="K198" s="73"/>
      <c r="L198" s="71"/>
      <c r="M198" s="234"/>
      <c r="N198" s="46"/>
      <c r="O198" s="46"/>
      <c r="P198" s="46"/>
      <c r="Q198" s="46"/>
      <c r="R198" s="46"/>
      <c r="S198" s="46"/>
      <c r="T198" s="94"/>
      <c r="AT198" s="23" t="s">
        <v>189</v>
      </c>
      <c r="AU198" s="23" t="s">
        <v>80</v>
      </c>
    </row>
    <row r="199" s="1" customFormat="1">
      <c r="B199" s="45"/>
      <c r="C199" s="73"/>
      <c r="D199" s="232" t="s">
        <v>141</v>
      </c>
      <c r="E199" s="73"/>
      <c r="F199" s="233" t="s">
        <v>373</v>
      </c>
      <c r="G199" s="73"/>
      <c r="H199" s="73"/>
      <c r="I199" s="190"/>
      <c r="J199" s="73"/>
      <c r="K199" s="73"/>
      <c r="L199" s="71"/>
      <c r="M199" s="234"/>
      <c r="N199" s="46"/>
      <c r="O199" s="46"/>
      <c r="P199" s="46"/>
      <c r="Q199" s="46"/>
      <c r="R199" s="46"/>
      <c r="S199" s="46"/>
      <c r="T199" s="94"/>
      <c r="AT199" s="23" t="s">
        <v>141</v>
      </c>
      <c r="AU199" s="23" t="s">
        <v>80</v>
      </c>
    </row>
    <row r="200" s="11" customFormat="1">
      <c r="B200" s="238"/>
      <c r="C200" s="239"/>
      <c r="D200" s="232" t="s">
        <v>201</v>
      </c>
      <c r="E200" s="240" t="s">
        <v>21</v>
      </c>
      <c r="F200" s="241" t="s">
        <v>413</v>
      </c>
      <c r="G200" s="239"/>
      <c r="H200" s="242">
        <v>43</v>
      </c>
      <c r="I200" s="243"/>
      <c r="J200" s="239"/>
      <c r="K200" s="239"/>
      <c r="L200" s="244"/>
      <c r="M200" s="245"/>
      <c r="N200" s="246"/>
      <c r="O200" s="246"/>
      <c r="P200" s="246"/>
      <c r="Q200" s="246"/>
      <c r="R200" s="246"/>
      <c r="S200" s="246"/>
      <c r="T200" s="247"/>
      <c r="AT200" s="248" t="s">
        <v>201</v>
      </c>
      <c r="AU200" s="248" t="s">
        <v>80</v>
      </c>
      <c r="AV200" s="11" t="s">
        <v>80</v>
      </c>
      <c r="AW200" s="11" t="s">
        <v>34</v>
      </c>
      <c r="AX200" s="11" t="s">
        <v>78</v>
      </c>
      <c r="AY200" s="248" t="s">
        <v>133</v>
      </c>
    </row>
    <row r="201" s="1" customFormat="1" ht="16.5" customHeight="1">
      <c r="B201" s="45"/>
      <c r="C201" s="273" t="s">
        <v>393</v>
      </c>
      <c r="D201" s="273" t="s">
        <v>293</v>
      </c>
      <c r="E201" s="274" t="s">
        <v>420</v>
      </c>
      <c r="F201" s="275" t="s">
        <v>421</v>
      </c>
      <c r="G201" s="276" t="s">
        <v>236</v>
      </c>
      <c r="H201" s="277">
        <v>43</v>
      </c>
      <c r="I201" s="278"/>
      <c r="J201" s="279">
        <f>ROUND(I201*H201,2)</f>
        <v>0</v>
      </c>
      <c r="K201" s="275" t="s">
        <v>162</v>
      </c>
      <c r="L201" s="280"/>
      <c r="M201" s="281" t="s">
        <v>21</v>
      </c>
      <c r="N201" s="282" t="s">
        <v>42</v>
      </c>
      <c r="O201" s="46"/>
      <c r="P201" s="229">
        <f>O201*H201</f>
        <v>0</v>
      </c>
      <c r="Q201" s="229">
        <v>0.001</v>
      </c>
      <c r="R201" s="229">
        <f>Q201*H201</f>
        <v>0.043000000000000003</v>
      </c>
      <c r="S201" s="229">
        <v>0</v>
      </c>
      <c r="T201" s="230">
        <f>S201*H201</f>
        <v>0</v>
      </c>
      <c r="AR201" s="23" t="s">
        <v>174</v>
      </c>
      <c r="AT201" s="23" t="s">
        <v>293</v>
      </c>
      <c r="AU201" s="23" t="s">
        <v>80</v>
      </c>
      <c r="AY201" s="23" t="s">
        <v>133</v>
      </c>
      <c r="BE201" s="231">
        <f>IF(N201="základní",J201,0)</f>
        <v>0</v>
      </c>
      <c r="BF201" s="231">
        <f>IF(N201="snížená",J201,0)</f>
        <v>0</v>
      </c>
      <c r="BG201" s="231">
        <f>IF(N201="zákl. přenesená",J201,0)</f>
        <v>0</v>
      </c>
      <c r="BH201" s="231">
        <f>IF(N201="sníž. přenesená",J201,0)</f>
        <v>0</v>
      </c>
      <c r="BI201" s="231">
        <f>IF(N201="nulová",J201,0)</f>
        <v>0</v>
      </c>
      <c r="BJ201" s="23" t="s">
        <v>78</v>
      </c>
      <c r="BK201" s="231">
        <f>ROUND(I201*H201,2)</f>
        <v>0</v>
      </c>
      <c r="BL201" s="23" t="s">
        <v>153</v>
      </c>
      <c r="BM201" s="23" t="s">
        <v>785</v>
      </c>
    </row>
    <row r="202" s="1" customFormat="1">
      <c r="B202" s="45"/>
      <c r="C202" s="73"/>
      <c r="D202" s="232" t="s">
        <v>141</v>
      </c>
      <c r="E202" s="73"/>
      <c r="F202" s="233" t="s">
        <v>373</v>
      </c>
      <c r="G202" s="73"/>
      <c r="H202" s="73"/>
      <c r="I202" s="190"/>
      <c r="J202" s="73"/>
      <c r="K202" s="73"/>
      <c r="L202" s="71"/>
      <c r="M202" s="234"/>
      <c r="N202" s="46"/>
      <c r="O202" s="46"/>
      <c r="P202" s="46"/>
      <c r="Q202" s="46"/>
      <c r="R202" s="46"/>
      <c r="S202" s="46"/>
      <c r="T202" s="94"/>
      <c r="AT202" s="23" t="s">
        <v>141</v>
      </c>
      <c r="AU202" s="23" t="s">
        <v>80</v>
      </c>
    </row>
    <row r="203" s="11" customFormat="1">
      <c r="B203" s="238"/>
      <c r="C203" s="239"/>
      <c r="D203" s="232" t="s">
        <v>201</v>
      </c>
      <c r="E203" s="240" t="s">
        <v>21</v>
      </c>
      <c r="F203" s="241" t="s">
        <v>413</v>
      </c>
      <c r="G203" s="239"/>
      <c r="H203" s="242">
        <v>43</v>
      </c>
      <c r="I203" s="243"/>
      <c r="J203" s="239"/>
      <c r="K203" s="239"/>
      <c r="L203" s="244"/>
      <c r="M203" s="245"/>
      <c r="N203" s="246"/>
      <c r="O203" s="246"/>
      <c r="P203" s="246"/>
      <c r="Q203" s="246"/>
      <c r="R203" s="246"/>
      <c r="S203" s="246"/>
      <c r="T203" s="247"/>
      <c r="AT203" s="248" t="s">
        <v>201</v>
      </c>
      <c r="AU203" s="248" t="s">
        <v>80</v>
      </c>
      <c r="AV203" s="11" t="s">
        <v>80</v>
      </c>
      <c r="AW203" s="11" t="s">
        <v>34</v>
      </c>
      <c r="AX203" s="11" t="s">
        <v>78</v>
      </c>
      <c r="AY203" s="248" t="s">
        <v>133</v>
      </c>
    </row>
    <row r="204" s="1" customFormat="1" ht="16.5" customHeight="1">
      <c r="B204" s="45"/>
      <c r="C204" s="273" t="s">
        <v>398</v>
      </c>
      <c r="D204" s="273" t="s">
        <v>293</v>
      </c>
      <c r="E204" s="274" t="s">
        <v>424</v>
      </c>
      <c r="F204" s="275" t="s">
        <v>425</v>
      </c>
      <c r="G204" s="276" t="s">
        <v>236</v>
      </c>
      <c r="H204" s="277">
        <v>43</v>
      </c>
      <c r="I204" s="278"/>
      <c r="J204" s="279">
        <f>ROUND(I204*H204,2)</f>
        <v>0</v>
      </c>
      <c r="K204" s="275" t="s">
        <v>162</v>
      </c>
      <c r="L204" s="280"/>
      <c r="M204" s="281" t="s">
        <v>21</v>
      </c>
      <c r="N204" s="282" t="s">
        <v>42</v>
      </c>
      <c r="O204" s="46"/>
      <c r="P204" s="229">
        <f>O204*H204</f>
        <v>0</v>
      </c>
      <c r="Q204" s="229">
        <v>4.0000000000000003E-05</v>
      </c>
      <c r="R204" s="229">
        <f>Q204*H204</f>
        <v>0.0017200000000000002</v>
      </c>
      <c r="S204" s="229">
        <v>0</v>
      </c>
      <c r="T204" s="230">
        <f>S204*H204</f>
        <v>0</v>
      </c>
      <c r="AR204" s="23" t="s">
        <v>174</v>
      </c>
      <c r="AT204" s="23" t="s">
        <v>293</v>
      </c>
      <c r="AU204" s="23" t="s">
        <v>80</v>
      </c>
      <c r="AY204" s="23" t="s">
        <v>133</v>
      </c>
      <c r="BE204" s="231">
        <f>IF(N204="základní",J204,0)</f>
        <v>0</v>
      </c>
      <c r="BF204" s="231">
        <f>IF(N204="snížená",J204,0)</f>
        <v>0</v>
      </c>
      <c r="BG204" s="231">
        <f>IF(N204="zákl. přenesená",J204,0)</f>
        <v>0</v>
      </c>
      <c r="BH204" s="231">
        <f>IF(N204="sníž. přenesená",J204,0)</f>
        <v>0</v>
      </c>
      <c r="BI204" s="231">
        <f>IF(N204="nulová",J204,0)</f>
        <v>0</v>
      </c>
      <c r="BJ204" s="23" t="s">
        <v>78</v>
      </c>
      <c r="BK204" s="231">
        <f>ROUND(I204*H204,2)</f>
        <v>0</v>
      </c>
      <c r="BL204" s="23" t="s">
        <v>153</v>
      </c>
      <c r="BM204" s="23" t="s">
        <v>786</v>
      </c>
    </row>
    <row r="205" s="1" customFormat="1">
      <c r="B205" s="45"/>
      <c r="C205" s="73"/>
      <c r="D205" s="232" t="s">
        <v>141</v>
      </c>
      <c r="E205" s="73"/>
      <c r="F205" s="233" t="s">
        <v>373</v>
      </c>
      <c r="G205" s="73"/>
      <c r="H205" s="73"/>
      <c r="I205" s="190"/>
      <c r="J205" s="73"/>
      <c r="K205" s="73"/>
      <c r="L205" s="71"/>
      <c r="M205" s="234"/>
      <c r="N205" s="46"/>
      <c r="O205" s="46"/>
      <c r="P205" s="46"/>
      <c r="Q205" s="46"/>
      <c r="R205" s="46"/>
      <c r="S205" s="46"/>
      <c r="T205" s="94"/>
      <c r="AT205" s="23" t="s">
        <v>141</v>
      </c>
      <c r="AU205" s="23" t="s">
        <v>80</v>
      </c>
    </row>
    <row r="206" s="11" customFormat="1">
      <c r="B206" s="238"/>
      <c r="C206" s="239"/>
      <c r="D206" s="232" t="s">
        <v>201</v>
      </c>
      <c r="E206" s="240" t="s">
        <v>21</v>
      </c>
      <c r="F206" s="241" t="s">
        <v>413</v>
      </c>
      <c r="G206" s="239"/>
      <c r="H206" s="242">
        <v>43</v>
      </c>
      <c r="I206" s="243"/>
      <c r="J206" s="239"/>
      <c r="K206" s="239"/>
      <c r="L206" s="244"/>
      <c r="M206" s="245"/>
      <c r="N206" s="246"/>
      <c r="O206" s="246"/>
      <c r="P206" s="246"/>
      <c r="Q206" s="246"/>
      <c r="R206" s="246"/>
      <c r="S206" s="246"/>
      <c r="T206" s="247"/>
      <c r="AT206" s="248" t="s">
        <v>201</v>
      </c>
      <c r="AU206" s="248" t="s">
        <v>80</v>
      </c>
      <c r="AV206" s="11" t="s">
        <v>80</v>
      </c>
      <c r="AW206" s="11" t="s">
        <v>34</v>
      </c>
      <c r="AX206" s="11" t="s">
        <v>78</v>
      </c>
      <c r="AY206" s="248" t="s">
        <v>133</v>
      </c>
    </row>
    <row r="207" s="10" customFormat="1" ht="29.88" customHeight="1">
      <c r="B207" s="204"/>
      <c r="C207" s="205"/>
      <c r="D207" s="206" t="s">
        <v>70</v>
      </c>
      <c r="E207" s="218" t="s">
        <v>153</v>
      </c>
      <c r="F207" s="218" t="s">
        <v>427</v>
      </c>
      <c r="G207" s="205"/>
      <c r="H207" s="205"/>
      <c r="I207" s="208"/>
      <c r="J207" s="219">
        <f>BK207</f>
        <v>0</v>
      </c>
      <c r="K207" s="205"/>
      <c r="L207" s="210"/>
      <c r="M207" s="211"/>
      <c r="N207" s="212"/>
      <c r="O207" s="212"/>
      <c r="P207" s="213">
        <f>SUM(P208:P213)</f>
        <v>0</v>
      </c>
      <c r="Q207" s="212"/>
      <c r="R207" s="213">
        <f>SUM(R208:R213)</f>
        <v>0</v>
      </c>
      <c r="S207" s="212"/>
      <c r="T207" s="214">
        <f>SUM(T208:T213)</f>
        <v>0</v>
      </c>
      <c r="AR207" s="215" t="s">
        <v>78</v>
      </c>
      <c r="AT207" s="216" t="s">
        <v>70</v>
      </c>
      <c r="AU207" s="216" t="s">
        <v>78</v>
      </c>
      <c r="AY207" s="215" t="s">
        <v>133</v>
      </c>
      <c r="BK207" s="217">
        <f>SUM(BK208:BK213)</f>
        <v>0</v>
      </c>
    </row>
    <row r="208" s="1" customFormat="1" ht="25.5" customHeight="1">
      <c r="B208" s="45"/>
      <c r="C208" s="220" t="s">
        <v>403</v>
      </c>
      <c r="D208" s="220" t="s">
        <v>134</v>
      </c>
      <c r="E208" s="221" t="s">
        <v>429</v>
      </c>
      <c r="F208" s="222" t="s">
        <v>430</v>
      </c>
      <c r="G208" s="223" t="s">
        <v>197</v>
      </c>
      <c r="H208" s="224">
        <v>2.7999999999999998</v>
      </c>
      <c r="I208" s="225"/>
      <c r="J208" s="226">
        <f>ROUND(I208*H208,2)</f>
        <v>0</v>
      </c>
      <c r="K208" s="222" t="s">
        <v>162</v>
      </c>
      <c r="L208" s="71"/>
      <c r="M208" s="227" t="s">
        <v>21</v>
      </c>
      <c r="N208" s="228" t="s">
        <v>42</v>
      </c>
      <c r="O208" s="46"/>
      <c r="P208" s="229">
        <f>O208*H208</f>
        <v>0</v>
      </c>
      <c r="Q208" s="229">
        <v>0</v>
      </c>
      <c r="R208" s="229">
        <f>Q208*H208</f>
        <v>0</v>
      </c>
      <c r="S208" s="229">
        <v>0</v>
      </c>
      <c r="T208" s="230">
        <f>S208*H208</f>
        <v>0</v>
      </c>
      <c r="AR208" s="23" t="s">
        <v>153</v>
      </c>
      <c r="AT208" s="23" t="s">
        <v>134</v>
      </c>
      <c r="AU208" s="23" t="s">
        <v>80</v>
      </c>
      <c r="AY208" s="23" t="s">
        <v>133</v>
      </c>
      <c r="BE208" s="231">
        <f>IF(N208="základní",J208,0)</f>
        <v>0</v>
      </c>
      <c r="BF208" s="231">
        <f>IF(N208="snížená",J208,0)</f>
        <v>0</v>
      </c>
      <c r="BG208" s="231">
        <f>IF(N208="zákl. přenesená",J208,0)</f>
        <v>0</v>
      </c>
      <c r="BH208" s="231">
        <f>IF(N208="sníž. přenesená",J208,0)</f>
        <v>0</v>
      </c>
      <c r="BI208" s="231">
        <f>IF(N208="nulová",J208,0)</f>
        <v>0</v>
      </c>
      <c r="BJ208" s="23" t="s">
        <v>78</v>
      </c>
      <c r="BK208" s="231">
        <f>ROUND(I208*H208,2)</f>
        <v>0</v>
      </c>
      <c r="BL208" s="23" t="s">
        <v>153</v>
      </c>
      <c r="BM208" s="23" t="s">
        <v>787</v>
      </c>
    </row>
    <row r="209" s="1" customFormat="1">
      <c r="B209" s="45"/>
      <c r="C209" s="73"/>
      <c r="D209" s="232" t="s">
        <v>189</v>
      </c>
      <c r="E209" s="73"/>
      <c r="F209" s="233" t="s">
        <v>432</v>
      </c>
      <c r="G209" s="73"/>
      <c r="H209" s="73"/>
      <c r="I209" s="190"/>
      <c r="J209" s="73"/>
      <c r="K209" s="73"/>
      <c r="L209" s="71"/>
      <c r="M209" s="234"/>
      <c r="N209" s="46"/>
      <c r="O209" s="46"/>
      <c r="P209" s="46"/>
      <c r="Q209" s="46"/>
      <c r="R209" s="46"/>
      <c r="S209" s="46"/>
      <c r="T209" s="94"/>
      <c r="AT209" s="23" t="s">
        <v>189</v>
      </c>
      <c r="AU209" s="23" t="s">
        <v>80</v>
      </c>
    </row>
    <row r="210" s="11" customFormat="1">
      <c r="B210" s="238"/>
      <c r="C210" s="239"/>
      <c r="D210" s="232" t="s">
        <v>201</v>
      </c>
      <c r="E210" s="240" t="s">
        <v>21</v>
      </c>
      <c r="F210" s="241" t="s">
        <v>788</v>
      </c>
      <c r="G210" s="239"/>
      <c r="H210" s="242">
        <v>2.7999999999999998</v>
      </c>
      <c r="I210" s="243"/>
      <c r="J210" s="239"/>
      <c r="K210" s="239"/>
      <c r="L210" s="244"/>
      <c r="M210" s="245"/>
      <c r="N210" s="246"/>
      <c r="O210" s="246"/>
      <c r="P210" s="246"/>
      <c r="Q210" s="246"/>
      <c r="R210" s="246"/>
      <c r="S210" s="246"/>
      <c r="T210" s="247"/>
      <c r="AT210" s="248" t="s">
        <v>201</v>
      </c>
      <c r="AU210" s="248" t="s">
        <v>80</v>
      </c>
      <c r="AV210" s="11" t="s">
        <v>80</v>
      </c>
      <c r="AW210" s="11" t="s">
        <v>34</v>
      </c>
      <c r="AX210" s="11" t="s">
        <v>78</v>
      </c>
      <c r="AY210" s="248" t="s">
        <v>133</v>
      </c>
    </row>
    <row r="211" s="1" customFormat="1" ht="25.5" customHeight="1">
      <c r="B211" s="45"/>
      <c r="C211" s="220" t="s">
        <v>409</v>
      </c>
      <c r="D211" s="220" t="s">
        <v>134</v>
      </c>
      <c r="E211" s="221" t="s">
        <v>435</v>
      </c>
      <c r="F211" s="222" t="s">
        <v>436</v>
      </c>
      <c r="G211" s="223" t="s">
        <v>197</v>
      </c>
      <c r="H211" s="224">
        <v>0.096000000000000002</v>
      </c>
      <c r="I211" s="225"/>
      <c r="J211" s="226">
        <f>ROUND(I211*H211,2)</f>
        <v>0</v>
      </c>
      <c r="K211" s="222" t="s">
        <v>162</v>
      </c>
      <c r="L211" s="71"/>
      <c r="M211" s="227" t="s">
        <v>21</v>
      </c>
      <c r="N211" s="228" t="s">
        <v>42</v>
      </c>
      <c r="O211" s="46"/>
      <c r="P211" s="229">
        <f>O211*H211</f>
        <v>0</v>
      </c>
      <c r="Q211" s="229">
        <v>0</v>
      </c>
      <c r="R211" s="229">
        <f>Q211*H211</f>
        <v>0</v>
      </c>
      <c r="S211" s="229">
        <v>0</v>
      </c>
      <c r="T211" s="230">
        <f>S211*H211</f>
        <v>0</v>
      </c>
      <c r="AR211" s="23" t="s">
        <v>153</v>
      </c>
      <c r="AT211" s="23" t="s">
        <v>134</v>
      </c>
      <c r="AU211" s="23" t="s">
        <v>80</v>
      </c>
      <c r="AY211" s="23" t="s">
        <v>133</v>
      </c>
      <c r="BE211" s="231">
        <f>IF(N211="základní",J211,0)</f>
        <v>0</v>
      </c>
      <c r="BF211" s="231">
        <f>IF(N211="snížená",J211,0)</f>
        <v>0</v>
      </c>
      <c r="BG211" s="231">
        <f>IF(N211="zákl. přenesená",J211,0)</f>
        <v>0</v>
      </c>
      <c r="BH211" s="231">
        <f>IF(N211="sníž. přenesená",J211,0)</f>
        <v>0</v>
      </c>
      <c r="BI211" s="231">
        <f>IF(N211="nulová",J211,0)</f>
        <v>0</v>
      </c>
      <c r="BJ211" s="23" t="s">
        <v>78</v>
      </c>
      <c r="BK211" s="231">
        <f>ROUND(I211*H211,2)</f>
        <v>0</v>
      </c>
      <c r="BL211" s="23" t="s">
        <v>153</v>
      </c>
      <c r="BM211" s="23" t="s">
        <v>789</v>
      </c>
    </row>
    <row r="212" s="1" customFormat="1">
      <c r="B212" s="45"/>
      <c r="C212" s="73"/>
      <c r="D212" s="232" t="s">
        <v>189</v>
      </c>
      <c r="E212" s="73"/>
      <c r="F212" s="233" t="s">
        <v>438</v>
      </c>
      <c r="G212" s="73"/>
      <c r="H212" s="73"/>
      <c r="I212" s="190"/>
      <c r="J212" s="73"/>
      <c r="K212" s="73"/>
      <c r="L212" s="71"/>
      <c r="M212" s="234"/>
      <c r="N212" s="46"/>
      <c r="O212" s="46"/>
      <c r="P212" s="46"/>
      <c r="Q212" s="46"/>
      <c r="R212" s="46"/>
      <c r="S212" s="46"/>
      <c r="T212" s="94"/>
      <c r="AT212" s="23" t="s">
        <v>189</v>
      </c>
      <c r="AU212" s="23" t="s">
        <v>80</v>
      </c>
    </row>
    <row r="213" s="11" customFormat="1">
      <c r="B213" s="238"/>
      <c r="C213" s="239"/>
      <c r="D213" s="232" t="s">
        <v>201</v>
      </c>
      <c r="E213" s="240" t="s">
        <v>21</v>
      </c>
      <c r="F213" s="241" t="s">
        <v>790</v>
      </c>
      <c r="G213" s="239"/>
      <c r="H213" s="242">
        <v>0.096000000000000002</v>
      </c>
      <c r="I213" s="243"/>
      <c r="J213" s="239"/>
      <c r="K213" s="239"/>
      <c r="L213" s="244"/>
      <c r="M213" s="245"/>
      <c r="N213" s="246"/>
      <c r="O213" s="246"/>
      <c r="P213" s="246"/>
      <c r="Q213" s="246"/>
      <c r="R213" s="246"/>
      <c r="S213" s="246"/>
      <c r="T213" s="247"/>
      <c r="AT213" s="248" t="s">
        <v>201</v>
      </c>
      <c r="AU213" s="248" t="s">
        <v>80</v>
      </c>
      <c r="AV213" s="11" t="s">
        <v>80</v>
      </c>
      <c r="AW213" s="11" t="s">
        <v>34</v>
      </c>
      <c r="AX213" s="11" t="s">
        <v>78</v>
      </c>
      <c r="AY213" s="248" t="s">
        <v>133</v>
      </c>
    </row>
    <row r="214" s="10" customFormat="1" ht="29.88" customHeight="1">
      <c r="B214" s="204"/>
      <c r="C214" s="205"/>
      <c r="D214" s="206" t="s">
        <v>70</v>
      </c>
      <c r="E214" s="218" t="s">
        <v>132</v>
      </c>
      <c r="F214" s="218" t="s">
        <v>207</v>
      </c>
      <c r="G214" s="205"/>
      <c r="H214" s="205"/>
      <c r="I214" s="208"/>
      <c r="J214" s="219">
        <f>BK214</f>
        <v>0</v>
      </c>
      <c r="K214" s="205"/>
      <c r="L214" s="210"/>
      <c r="M214" s="211"/>
      <c r="N214" s="212"/>
      <c r="O214" s="212"/>
      <c r="P214" s="213">
        <f>SUM(P215:P244)</f>
        <v>0</v>
      </c>
      <c r="Q214" s="212"/>
      <c r="R214" s="213">
        <f>SUM(R215:R244)</f>
        <v>521.13179000000002</v>
      </c>
      <c r="S214" s="212"/>
      <c r="T214" s="214">
        <f>SUM(T215:T244)</f>
        <v>0</v>
      </c>
      <c r="AR214" s="215" t="s">
        <v>78</v>
      </c>
      <c r="AT214" s="216" t="s">
        <v>70</v>
      </c>
      <c r="AU214" s="216" t="s">
        <v>78</v>
      </c>
      <c r="AY214" s="215" t="s">
        <v>133</v>
      </c>
      <c r="BK214" s="217">
        <f>SUM(BK215:BK244)</f>
        <v>0</v>
      </c>
    </row>
    <row r="215" s="1" customFormat="1" ht="25.5" customHeight="1">
      <c r="B215" s="45"/>
      <c r="C215" s="220" t="s">
        <v>414</v>
      </c>
      <c r="D215" s="220" t="s">
        <v>134</v>
      </c>
      <c r="E215" s="221" t="s">
        <v>791</v>
      </c>
      <c r="F215" s="222" t="s">
        <v>792</v>
      </c>
      <c r="G215" s="223" t="s">
        <v>187</v>
      </c>
      <c r="H215" s="224">
        <v>10</v>
      </c>
      <c r="I215" s="225"/>
      <c r="J215" s="226">
        <f>ROUND(I215*H215,2)</f>
        <v>0</v>
      </c>
      <c r="K215" s="222" t="s">
        <v>162</v>
      </c>
      <c r="L215" s="71"/>
      <c r="M215" s="227" t="s">
        <v>21</v>
      </c>
      <c r="N215" s="228" t="s">
        <v>42</v>
      </c>
      <c r="O215" s="46"/>
      <c r="P215" s="229">
        <f>O215*H215</f>
        <v>0</v>
      </c>
      <c r="Q215" s="229">
        <v>0</v>
      </c>
      <c r="R215" s="229">
        <f>Q215*H215</f>
        <v>0</v>
      </c>
      <c r="S215" s="229">
        <v>0</v>
      </c>
      <c r="T215" s="230">
        <f>S215*H215</f>
        <v>0</v>
      </c>
      <c r="AR215" s="23" t="s">
        <v>153</v>
      </c>
      <c r="AT215" s="23" t="s">
        <v>134</v>
      </c>
      <c r="AU215" s="23" t="s">
        <v>80</v>
      </c>
      <c r="AY215" s="23" t="s">
        <v>133</v>
      </c>
      <c r="BE215" s="231">
        <f>IF(N215="základní",J215,0)</f>
        <v>0</v>
      </c>
      <c r="BF215" s="231">
        <f>IF(N215="snížená",J215,0)</f>
        <v>0</v>
      </c>
      <c r="BG215" s="231">
        <f>IF(N215="zákl. přenesená",J215,0)</f>
        <v>0</v>
      </c>
      <c r="BH215" s="231">
        <f>IF(N215="sníž. přenesená",J215,0)</f>
        <v>0</v>
      </c>
      <c r="BI215" s="231">
        <f>IF(N215="nulová",J215,0)</f>
        <v>0</v>
      </c>
      <c r="BJ215" s="23" t="s">
        <v>78</v>
      </c>
      <c r="BK215" s="231">
        <f>ROUND(I215*H215,2)</f>
        <v>0</v>
      </c>
      <c r="BL215" s="23" t="s">
        <v>153</v>
      </c>
      <c r="BM215" s="23" t="s">
        <v>793</v>
      </c>
    </row>
    <row r="216" s="1" customFormat="1">
      <c r="B216" s="45"/>
      <c r="C216" s="73"/>
      <c r="D216" s="232" t="s">
        <v>141</v>
      </c>
      <c r="E216" s="73"/>
      <c r="F216" s="233" t="s">
        <v>794</v>
      </c>
      <c r="G216" s="73"/>
      <c r="H216" s="73"/>
      <c r="I216" s="190"/>
      <c r="J216" s="73"/>
      <c r="K216" s="73"/>
      <c r="L216" s="71"/>
      <c r="M216" s="234"/>
      <c r="N216" s="46"/>
      <c r="O216" s="46"/>
      <c r="P216" s="46"/>
      <c r="Q216" s="46"/>
      <c r="R216" s="46"/>
      <c r="S216" s="46"/>
      <c r="T216" s="94"/>
      <c r="AT216" s="23" t="s">
        <v>141</v>
      </c>
      <c r="AU216" s="23" t="s">
        <v>80</v>
      </c>
    </row>
    <row r="217" s="1" customFormat="1" ht="25.5" customHeight="1">
      <c r="B217" s="45"/>
      <c r="C217" s="220" t="s">
        <v>419</v>
      </c>
      <c r="D217" s="220" t="s">
        <v>134</v>
      </c>
      <c r="E217" s="221" t="s">
        <v>441</v>
      </c>
      <c r="F217" s="222" t="s">
        <v>442</v>
      </c>
      <c r="G217" s="223" t="s">
        <v>187</v>
      </c>
      <c r="H217" s="224">
        <v>1901</v>
      </c>
      <c r="I217" s="225"/>
      <c r="J217" s="226">
        <f>ROUND(I217*H217,2)</f>
        <v>0</v>
      </c>
      <c r="K217" s="222" t="s">
        <v>162</v>
      </c>
      <c r="L217" s="71"/>
      <c r="M217" s="227" t="s">
        <v>21</v>
      </c>
      <c r="N217" s="228" t="s">
        <v>42</v>
      </c>
      <c r="O217" s="46"/>
      <c r="P217" s="229">
        <f>O217*H217</f>
        <v>0</v>
      </c>
      <c r="Q217" s="229">
        <v>0</v>
      </c>
      <c r="R217" s="229">
        <f>Q217*H217</f>
        <v>0</v>
      </c>
      <c r="S217" s="229">
        <v>0</v>
      </c>
      <c r="T217" s="230">
        <f>S217*H217</f>
        <v>0</v>
      </c>
      <c r="AR217" s="23" t="s">
        <v>153</v>
      </c>
      <c r="AT217" s="23" t="s">
        <v>134</v>
      </c>
      <c r="AU217" s="23" t="s">
        <v>80</v>
      </c>
      <c r="AY217" s="23" t="s">
        <v>133</v>
      </c>
      <c r="BE217" s="231">
        <f>IF(N217="základní",J217,0)</f>
        <v>0</v>
      </c>
      <c r="BF217" s="231">
        <f>IF(N217="snížená",J217,0)</f>
        <v>0</v>
      </c>
      <c r="BG217" s="231">
        <f>IF(N217="zákl. přenesená",J217,0)</f>
        <v>0</v>
      </c>
      <c r="BH217" s="231">
        <f>IF(N217="sníž. přenesená",J217,0)</f>
        <v>0</v>
      </c>
      <c r="BI217" s="231">
        <f>IF(N217="nulová",J217,0)</f>
        <v>0</v>
      </c>
      <c r="BJ217" s="23" t="s">
        <v>78</v>
      </c>
      <c r="BK217" s="231">
        <f>ROUND(I217*H217,2)</f>
        <v>0</v>
      </c>
      <c r="BL217" s="23" t="s">
        <v>153</v>
      </c>
      <c r="BM217" s="23" t="s">
        <v>795</v>
      </c>
    </row>
    <row r="218" s="11" customFormat="1">
      <c r="B218" s="238"/>
      <c r="C218" s="239"/>
      <c r="D218" s="232" t="s">
        <v>201</v>
      </c>
      <c r="E218" s="240" t="s">
        <v>21</v>
      </c>
      <c r="F218" s="241" t="s">
        <v>796</v>
      </c>
      <c r="G218" s="239"/>
      <c r="H218" s="242">
        <v>1901</v>
      </c>
      <c r="I218" s="243"/>
      <c r="J218" s="239"/>
      <c r="K218" s="239"/>
      <c r="L218" s="244"/>
      <c r="M218" s="245"/>
      <c r="N218" s="246"/>
      <c r="O218" s="246"/>
      <c r="P218" s="246"/>
      <c r="Q218" s="246"/>
      <c r="R218" s="246"/>
      <c r="S218" s="246"/>
      <c r="T218" s="247"/>
      <c r="AT218" s="248" t="s">
        <v>201</v>
      </c>
      <c r="AU218" s="248" t="s">
        <v>80</v>
      </c>
      <c r="AV218" s="11" t="s">
        <v>80</v>
      </c>
      <c r="AW218" s="11" t="s">
        <v>34</v>
      </c>
      <c r="AX218" s="11" t="s">
        <v>78</v>
      </c>
      <c r="AY218" s="248" t="s">
        <v>133</v>
      </c>
    </row>
    <row r="219" s="1" customFormat="1" ht="25.5" customHeight="1">
      <c r="B219" s="45"/>
      <c r="C219" s="220" t="s">
        <v>423</v>
      </c>
      <c r="D219" s="220" t="s">
        <v>134</v>
      </c>
      <c r="E219" s="221" t="s">
        <v>446</v>
      </c>
      <c r="F219" s="222" t="s">
        <v>447</v>
      </c>
      <c r="G219" s="223" t="s">
        <v>187</v>
      </c>
      <c r="H219" s="224">
        <v>1564</v>
      </c>
      <c r="I219" s="225"/>
      <c r="J219" s="226">
        <f>ROUND(I219*H219,2)</f>
        <v>0</v>
      </c>
      <c r="K219" s="222" t="s">
        <v>162</v>
      </c>
      <c r="L219" s="71"/>
      <c r="M219" s="227" t="s">
        <v>21</v>
      </c>
      <c r="N219" s="228" t="s">
        <v>42</v>
      </c>
      <c r="O219" s="46"/>
      <c r="P219" s="229">
        <f>O219*H219</f>
        <v>0</v>
      </c>
      <c r="Q219" s="229">
        <v>0</v>
      </c>
      <c r="R219" s="229">
        <f>Q219*H219</f>
        <v>0</v>
      </c>
      <c r="S219" s="229">
        <v>0</v>
      </c>
      <c r="T219" s="230">
        <f>S219*H219</f>
        <v>0</v>
      </c>
      <c r="AR219" s="23" t="s">
        <v>153</v>
      </c>
      <c r="AT219" s="23" t="s">
        <v>134</v>
      </c>
      <c r="AU219" s="23" t="s">
        <v>80</v>
      </c>
      <c r="AY219" s="23" t="s">
        <v>133</v>
      </c>
      <c r="BE219" s="231">
        <f>IF(N219="základní",J219,0)</f>
        <v>0</v>
      </c>
      <c r="BF219" s="231">
        <f>IF(N219="snížená",J219,0)</f>
        <v>0</v>
      </c>
      <c r="BG219" s="231">
        <f>IF(N219="zákl. přenesená",J219,0)</f>
        <v>0</v>
      </c>
      <c r="BH219" s="231">
        <f>IF(N219="sníž. přenesená",J219,0)</f>
        <v>0</v>
      </c>
      <c r="BI219" s="231">
        <f>IF(N219="nulová",J219,0)</f>
        <v>0</v>
      </c>
      <c r="BJ219" s="23" t="s">
        <v>78</v>
      </c>
      <c r="BK219" s="231">
        <f>ROUND(I219*H219,2)</f>
        <v>0</v>
      </c>
      <c r="BL219" s="23" t="s">
        <v>153</v>
      </c>
      <c r="BM219" s="23" t="s">
        <v>797</v>
      </c>
    </row>
    <row r="220" s="11" customFormat="1">
      <c r="B220" s="238"/>
      <c r="C220" s="239"/>
      <c r="D220" s="232" t="s">
        <v>201</v>
      </c>
      <c r="E220" s="240" t="s">
        <v>21</v>
      </c>
      <c r="F220" s="241" t="s">
        <v>798</v>
      </c>
      <c r="G220" s="239"/>
      <c r="H220" s="242">
        <v>1564</v>
      </c>
      <c r="I220" s="243"/>
      <c r="J220" s="239"/>
      <c r="K220" s="239"/>
      <c r="L220" s="244"/>
      <c r="M220" s="245"/>
      <c r="N220" s="246"/>
      <c r="O220" s="246"/>
      <c r="P220" s="246"/>
      <c r="Q220" s="246"/>
      <c r="R220" s="246"/>
      <c r="S220" s="246"/>
      <c r="T220" s="247"/>
      <c r="AT220" s="248" t="s">
        <v>201</v>
      </c>
      <c r="AU220" s="248" t="s">
        <v>80</v>
      </c>
      <c r="AV220" s="11" t="s">
        <v>80</v>
      </c>
      <c r="AW220" s="11" t="s">
        <v>34</v>
      </c>
      <c r="AX220" s="11" t="s">
        <v>78</v>
      </c>
      <c r="AY220" s="248" t="s">
        <v>133</v>
      </c>
    </row>
    <row r="221" s="1" customFormat="1" ht="25.5" customHeight="1">
      <c r="B221" s="45"/>
      <c r="C221" s="220" t="s">
        <v>428</v>
      </c>
      <c r="D221" s="220" t="s">
        <v>134</v>
      </c>
      <c r="E221" s="221" t="s">
        <v>466</v>
      </c>
      <c r="F221" s="222" t="s">
        <v>467</v>
      </c>
      <c r="G221" s="223" t="s">
        <v>187</v>
      </c>
      <c r="H221" s="224">
        <v>463</v>
      </c>
      <c r="I221" s="225"/>
      <c r="J221" s="226">
        <f>ROUND(I221*H221,2)</f>
        <v>0</v>
      </c>
      <c r="K221" s="222" t="s">
        <v>162</v>
      </c>
      <c r="L221" s="71"/>
      <c r="M221" s="227" t="s">
        <v>21</v>
      </c>
      <c r="N221" s="228" t="s">
        <v>42</v>
      </c>
      <c r="O221" s="46"/>
      <c r="P221" s="229">
        <f>O221*H221</f>
        <v>0</v>
      </c>
      <c r="Q221" s="229">
        <v>0</v>
      </c>
      <c r="R221" s="229">
        <f>Q221*H221</f>
        <v>0</v>
      </c>
      <c r="S221" s="229">
        <v>0</v>
      </c>
      <c r="T221" s="230">
        <f>S221*H221</f>
        <v>0</v>
      </c>
      <c r="AR221" s="23" t="s">
        <v>153</v>
      </c>
      <c r="AT221" s="23" t="s">
        <v>134</v>
      </c>
      <c r="AU221" s="23" t="s">
        <v>80</v>
      </c>
      <c r="AY221" s="23" t="s">
        <v>133</v>
      </c>
      <c r="BE221" s="231">
        <f>IF(N221="základní",J221,0)</f>
        <v>0</v>
      </c>
      <c r="BF221" s="231">
        <f>IF(N221="snížená",J221,0)</f>
        <v>0</v>
      </c>
      <c r="BG221" s="231">
        <f>IF(N221="zákl. přenesená",J221,0)</f>
        <v>0</v>
      </c>
      <c r="BH221" s="231">
        <f>IF(N221="sníž. přenesená",J221,0)</f>
        <v>0</v>
      </c>
      <c r="BI221" s="231">
        <f>IF(N221="nulová",J221,0)</f>
        <v>0</v>
      </c>
      <c r="BJ221" s="23" t="s">
        <v>78</v>
      </c>
      <c r="BK221" s="231">
        <f>ROUND(I221*H221,2)</f>
        <v>0</v>
      </c>
      <c r="BL221" s="23" t="s">
        <v>153</v>
      </c>
      <c r="BM221" s="23" t="s">
        <v>799</v>
      </c>
    </row>
    <row r="222" s="1" customFormat="1" ht="38.25" customHeight="1">
      <c r="B222" s="45"/>
      <c r="C222" s="220" t="s">
        <v>434</v>
      </c>
      <c r="D222" s="220" t="s">
        <v>134</v>
      </c>
      <c r="E222" s="221" t="s">
        <v>474</v>
      </c>
      <c r="F222" s="222" t="s">
        <v>475</v>
      </c>
      <c r="G222" s="223" t="s">
        <v>187</v>
      </c>
      <c r="H222" s="224">
        <v>463</v>
      </c>
      <c r="I222" s="225"/>
      <c r="J222" s="226">
        <f>ROUND(I222*H222,2)</f>
        <v>0</v>
      </c>
      <c r="K222" s="222" t="s">
        <v>162</v>
      </c>
      <c r="L222" s="71"/>
      <c r="M222" s="227" t="s">
        <v>21</v>
      </c>
      <c r="N222" s="228" t="s">
        <v>42</v>
      </c>
      <c r="O222" s="46"/>
      <c r="P222" s="229">
        <f>O222*H222</f>
        <v>0</v>
      </c>
      <c r="Q222" s="229">
        <v>0</v>
      </c>
      <c r="R222" s="229">
        <f>Q222*H222</f>
        <v>0</v>
      </c>
      <c r="S222" s="229">
        <v>0</v>
      </c>
      <c r="T222" s="230">
        <f>S222*H222</f>
        <v>0</v>
      </c>
      <c r="AR222" s="23" t="s">
        <v>153</v>
      </c>
      <c r="AT222" s="23" t="s">
        <v>134</v>
      </c>
      <c r="AU222" s="23" t="s">
        <v>80</v>
      </c>
      <c r="AY222" s="23" t="s">
        <v>133</v>
      </c>
      <c r="BE222" s="231">
        <f>IF(N222="základní",J222,0)</f>
        <v>0</v>
      </c>
      <c r="BF222" s="231">
        <f>IF(N222="snížená",J222,0)</f>
        <v>0</v>
      </c>
      <c r="BG222" s="231">
        <f>IF(N222="zákl. přenesená",J222,0)</f>
        <v>0</v>
      </c>
      <c r="BH222" s="231">
        <f>IF(N222="sníž. přenesená",J222,0)</f>
        <v>0</v>
      </c>
      <c r="BI222" s="231">
        <f>IF(N222="nulová",J222,0)</f>
        <v>0</v>
      </c>
      <c r="BJ222" s="23" t="s">
        <v>78</v>
      </c>
      <c r="BK222" s="231">
        <f>ROUND(I222*H222,2)</f>
        <v>0</v>
      </c>
      <c r="BL222" s="23" t="s">
        <v>153</v>
      </c>
      <c r="BM222" s="23" t="s">
        <v>800</v>
      </c>
    </row>
    <row r="223" s="1" customFormat="1">
      <c r="B223" s="45"/>
      <c r="C223" s="73"/>
      <c r="D223" s="232" t="s">
        <v>189</v>
      </c>
      <c r="E223" s="73"/>
      <c r="F223" s="233" t="s">
        <v>477</v>
      </c>
      <c r="G223" s="73"/>
      <c r="H223" s="73"/>
      <c r="I223" s="190"/>
      <c r="J223" s="73"/>
      <c r="K223" s="73"/>
      <c r="L223" s="71"/>
      <c r="M223" s="234"/>
      <c r="N223" s="46"/>
      <c r="O223" s="46"/>
      <c r="P223" s="46"/>
      <c r="Q223" s="46"/>
      <c r="R223" s="46"/>
      <c r="S223" s="46"/>
      <c r="T223" s="94"/>
      <c r="AT223" s="23" t="s">
        <v>189</v>
      </c>
      <c r="AU223" s="23" t="s">
        <v>80</v>
      </c>
    </row>
    <row r="224" s="1" customFormat="1" ht="25.5" customHeight="1">
      <c r="B224" s="45"/>
      <c r="C224" s="220" t="s">
        <v>440</v>
      </c>
      <c r="D224" s="220" t="s">
        <v>134</v>
      </c>
      <c r="E224" s="221" t="s">
        <v>479</v>
      </c>
      <c r="F224" s="222" t="s">
        <v>480</v>
      </c>
      <c r="G224" s="223" t="s">
        <v>187</v>
      </c>
      <c r="H224" s="224">
        <v>463</v>
      </c>
      <c r="I224" s="225"/>
      <c r="J224" s="226">
        <f>ROUND(I224*H224,2)</f>
        <v>0</v>
      </c>
      <c r="K224" s="222" t="s">
        <v>162</v>
      </c>
      <c r="L224" s="71"/>
      <c r="M224" s="227" t="s">
        <v>21</v>
      </c>
      <c r="N224" s="228" t="s">
        <v>42</v>
      </c>
      <c r="O224" s="46"/>
      <c r="P224" s="229">
        <f>O224*H224</f>
        <v>0</v>
      </c>
      <c r="Q224" s="229">
        <v>0</v>
      </c>
      <c r="R224" s="229">
        <f>Q224*H224</f>
        <v>0</v>
      </c>
      <c r="S224" s="229">
        <v>0</v>
      </c>
      <c r="T224" s="230">
        <f>S224*H224</f>
        <v>0</v>
      </c>
      <c r="AR224" s="23" t="s">
        <v>153</v>
      </c>
      <c r="AT224" s="23" t="s">
        <v>134</v>
      </c>
      <c r="AU224" s="23" t="s">
        <v>80</v>
      </c>
      <c r="AY224" s="23" t="s">
        <v>133</v>
      </c>
      <c r="BE224" s="231">
        <f>IF(N224="základní",J224,0)</f>
        <v>0</v>
      </c>
      <c r="BF224" s="231">
        <f>IF(N224="snížená",J224,0)</f>
        <v>0</v>
      </c>
      <c r="BG224" s="231">
        <f>IF(N224="zákl. přenesená",J224,0)</f>
        <v>0</v>
      </c>
      <c r="BH224" s="231">
        <f>IF(N224="sníž. přenesená",J224,0)</f>
        <v>0</v>
      </c>
      <c r="BI224" s="231">
        <f>IF(N224="nulová",J224,0)</f>
        <v>0</v>
      </c>
      <c r="BJ224" s="23" t="s">
        <v>78</v>
      </c>
      <c r="BK224" s="231">
        <f>ROUND(I224*H224,2)</f>
        <v>0</v>
      </c>
      <c r="BL224" s="23" t="s">
        <v>153</v>
      </c>
      <c r="BM224" s="23" t="s">
        <v>801</v>
      </c>
    </row>
    <row r="225" s="1" customFormat="1">
      <c r="B225" s="45"/>
      <c r="C225" s="73"/>
      <c r="D225" s="232" t="s">
        <v>189</v>
      </c>
      <c r="E225" s="73"/>
      <c r="F225" s="233" t="s">
        <v>216</v>
      </c>
      <c r="G225" s="73"/>
      <c r="H225" s="73"/>
      <c r="I225" s="190"/>
      <c r="J225" s="73"/>
      <c r="K225" s="73"/>
      <c r="L225" s="71"/>
      <c r="M225" s="234"/>
      <c r="N225" s="46"/>
      <c r="O225" s="46"/>
      <c r="P225" s="46"/>
      <c r="Q225" s="46"/>
      <c r="R225" s="46"/>
      <c r="S225" s="46"/>
      <c r="T225" s="94"/>
      <c r="AT225" s="23" t="s">
        <v>189</v>
      </c>
      <c r="AU225" s="23" t="s">
        <v>80</v>
      </c>
    </row>
    <row r="226" s="1" customFormat="1" ht="51" customHeight="1">
      <c r="B226" s="45"/>
      <c r="C226" s="220" t="s">
        <v>445</v>
      </c>
      <c r="D226" s="220" t="s">
        <v>134</v>
      </c>
      <c r="E226" s="221" t="s">
        <v>802</v>
      </c>
      <c r="F226" s="222" t="s">
        <v>803</v>
      </c>
      <c r="G226" s="223" t="s">
        <v>187</v>
      </c>
      <c r="H226" s="224">
        <v>523</v>
      </c>
      <c r="I226" s="225"/>
      <c r="J226" s="226">
        <f>ROUND(I226*H226,2)</f>
        <v>0</v>
      </c>
      <c r="K226" s="222" t="s">
        <v>162</v>
      </c>
      <c r="L226" s="71"/>
      <c r="M226" s="227" t="s">
        <v>21</v>
      </c>
      <c r="N226" s="228" t="s">
        <v>42</v>
      </c>
      <c r="O226" s="46"/>
      <c r="P226" s="229">
        <f>O226*H226</f>
        <v>0</v>
      </c>
      <c r="Q226" s="229">
        <v>0.084250000000000005</v>
      </c>
      <c r="R226" s="229">
        <f>Q226*H226</f>
        <v>44.062750000000001</v>
      </c>
      <c r="S226" s="229">
        <v>0</v>
      </c>
      <c r="T226" s="230">
        <f>S226*H226</f>
        <v>0</v>
      </c>
      <c r="AR226" s="23" t="s">
        <v>153</v>
      </c>
      <c r="AT226" s="23" t="s">
        <v>134</v>
      </c>
      <c r="AU226" s="23" t="s">
        <v>80</v>
      </c>
      <c r="AY226" s="23" t="s">
        <v>133</v>
      </c>
      <c r="BE226" s="231">
        <f>IF(N226="základní",J226,0)</f>
        <v>0</v>
      </c>
      <c r="BF226" s="231">
        <f>IF(N226="snížená",J226,0)</f>
        <v>0</v>
      </c>
      <c r="BG226" s="231">
        <f>IF(N226="zákl. přenesená",J226,0)</f>
        <v>0</v>
      </c>
      <c r="BH226" s="231">
        <f>IF(N226="sníž. přenesená",J226,0)</f>
        <v>0</v>
      </c>
      <c r="BI226" s="231">
        <f>IF(N226="nulová",J226,0)</f>
        <v>0</v>
      </c>
      <c r="BJ226" s="23" t="s">
        <v>78</v>
      </c>
      <c r="BK226" s="231">
        <f>ROUND(I226*H226,2)</f>
        <v>0</v>
      </c>
      <c r="BL226" s="23" t="s">
        <v>153</v>
      </c>
      <c r="BM226" s="23" t="s">
        <v>804</v>
      </c>
    </row>
    <row r="227" s="1" customFormat="1">
      <c r="B227" s="45"/>
      <c r="C227" s="73"/>
      <c r="D227" s="232" t="s">
        <v>189</v>
      </c>
      <c r="E227" s="73"/>
      <c r="F227" s="233" t="s">
        <v>805</v>
      </c>
      <c r="G227" s="73"/>
      <c r="H227" s="73"/>
      <c r="I227" s="190"/>
      <c r="J227" s="73"/>
      <c r="K227" s="73"/>
      <c r="L227" s="71"/>
      <c r="M227" s="234"/>
      <c r="N227" s="46"/>
      <c r="O227" s="46"/>
      <c r="P227" s="46"/>
      <c r="Q227" s="46"/>
      <c r="R227" s="46"/>
      <c r="S227" s="46"/>
      <c r="T227" s="94"/>
      <c r="AT227" s="23" t="s">
        <v>189</v>
      </c>
      <c r="AU227" s="23" t="s">
        <v>80</v>
      </c>
    </row>
    <row r="228" s="1" customFormat="1">
      <c r="B228" s="45"/>
      <c r="C228" s="73"/>
      <c r="D228" s="232" t="s">
        <v>141</v>
      </c>
      <c r="E228" s="73"/>
      <c r="F228" s="233" t="s">
        <v>806</v>
      </c>
      <c r="G228" s="73"/>
      <c r="H228" s="73"/>
      <c r="I228" s="190"/>
      <c r="J228" s="73"/>
      <c r="K228" s="73"/>
      <c r="L228" s="71"/>
      <c r="M228" s="234"/>
      <c r="N228" s="46"/>
      <c r="O228" s="46"/>
      <c r="P228" s="46"/>
      <c r="Q228" s="46"/>
      <c r="R228" s="46"/>
      <c r="S228" s="46"/>
      <c r="T228" s="94"/>
      <c r="AT228" s="23" t="s">
        <v>141</v>
      </c>
      <c r="AU228" s="23" t="s">
        <v>80</v>
      </c>
    </row>
    <row r="229" s="1" customFormat="1" ht="51" customHeight="1">
      <c r="B229" s="45"/>
      <c r="C229" s="220" t="s">
        <v>449</v>
      </c>
      <c r="D229" s="220" t="s">
        <v>134</v>
      </c>
      <c r="E229" s="221" t="s">
        <v>807</v>
      </c>
      <c r="F229" s="222" t="s">
        <v>808</v>
      </c>
      <c r="G229" s="223" t="s">
        <v>187</v>
      </c>
      <c r="H229" s="224">
        <v>1019</v>
      </c>
      <c r="I229" s="225"/>
      <c r="J229" s="226">
        <f>ROUND(I229*H229,2)</f>
        <v>0</v>
      </c>
      <c r="K229" s="222" t="s">
        <v>162</v>
      </c>
      <c r="L229" s="71"/>
      <c r="M229" s="227" t="s">
        <v>21</v>
      </c>
      <c r="N229" s="228" t="s">
        <v>42</v>
      </c>
      <c r="O229" s="46"/>
      <c r="P229" s="229">
        <f>O229*H229</f>
        <v>0</v>
      </c>
      <c r="Q229" s="229">
        <v>0.084250000000000005</v>
      </c>
      <c r="R229" s="229">
        <f>Q229*H229</f>
        <v>85.850750000000005</v>
      </c>
      <c r="S229" s="229">
        <v>0</v>
      </c>
      <c r="T229" s="230">
        <f>S229*H229</f>
        <v>0</v>
      </c>
      <c r="AR229" s="23" t="s">
        <v>153</v>
      </c>
      <c r="AT229" s="23" t="s">
        <v>134</v>
      </c>
      <c r="AU229" s="23" t="s">
        <v>80</v>
      </c>
      <c r="AY229" s="23" t="s">
        <v>133</v>
      </c>
      <c r="BE229" s="231">
        <f>IF(N229="základní",J229,0)</f>
        <v>0</v>
      </c>
      <c r="BF229" s="231">
        <f>IF(N229="snížená",J229,0)</f>
        <v>0</v>
      </c>
      <c r="BG229" s="231">
        <f>IF(N229="zákl. přenesená",J229,0)</f>
        <v>0</v>
      </c>
      <c r="BH229" s="231">
        <f>IF(N229="sníž. přenesená",J229,0)</f>
        <v>0</v>
      </c>
      <c r="BI229" s="231">
        <f>IF(N229="nulová",J229,0)</f>
        <v>0</v>
      </c>
      <c r="BJ229" s="23" t="s">
        <v>78</v>
      </c>
      <c r="BK229" s="231">
        <f>ROUND(I229*H229,2)</f>
        <v>0</v>
      </c>
      <c r="BL229" s="23" t="s">
        <v>153</v>
      </c>
      <c r="BM229" s="23" t="s">
        <v>809</v>
      </c>
    </row>
    <row r="230" s="1" customFormat="1">
      <c r="B230" s="45"/>
      <c r="C230" s="73"/>
      <c r="D230" s="232" t="s">
        <v>189</v>
      </c>
      <c r="E230" s="73"/>
      <c r="F230" s="233" t="s">
        <v>805</v>
      </c>
      <c r="G230" s="73"/>
      <c r="H230" s="73"/>
      <c r="I230" s="190"/>
      <c r="J230" s="73"/>
      <c r="K230" s="73"/>
      <c r="L230" s="71"/>
      <c r="M230" s="234"/>
      <c r="N230" s="46"/>
      <c r="O230" s="46"/>
      <c r="P230" s="46"/>
      <c r="Q230" s="46"/>
      <c r="R230" s="46"/>
      <c r="S230" s="46"/>
      <c r="T230" s="94"/>
      <c r="AT230" s="23" t="s">
        <v>189</v>
      </c>
      <c r="AU230" s="23" t="s">
        <v>80</v>
      </c>
    </row>
    <row r="231" s="11" customFormat="1">
      <c r="B231" s="238"/>
      <c r="C231" s="239"/>
      <c r="D231" s="232" t="s">
        <v>201</v>
      </c>
      <c r="E231" s="240" t="s">
        <v>21</v>
      </c>
      <c r="F231" s="241" t="s">
        <v>810</v>
      </c>
      <c r="G231" s="239"/>
      <c r="H231" s="242">
        <v>1019</v>
      </c>
      <c r="I231" s="243"/>
      <c r="J231" s="239"/>
      <c r="K231" s="239"/>
      <c r="L231" s="244"/>
      <c r="M231" s="245"/>
      <c r="N231" s="246"/>
      <c r="O231" s="246"/>
      <c r="P231" s="246"/>
      <c r="Q231" s="246"/>
      <c r="R231" s="246"/>
      <c r="S231" s="246"/>
      <c r="T231" s="247"/>
      <c r="AT231" s="248" t="s">
        <v>201</v>
      </c>
      <c r="AU231" s="248" t="s">
        <v>80</v>
      </c>
      <c r="AV231" s="11" t="s">
        <v>80</v>
      </c>
      <c r="AW231" s="11" t="s">
        <v>34</v>
      </c>
      <c r="AX231" s="11" t="s">
        <v>78</v>
      </c>
      <c r="AY231" s="248" t="s">
        <v>133</v>
      </c>
    </row>
    <row r="232" s="1" customFormat="1" ht="16.5" customHeight="1">
      <c r="B232" s="45"/>
      <c r="C232" s="273" t="s">
        <v>454</v>
      </c>
      <c r="D232" s="273" t="s">
        <v>293</v>
      </c>
      <c r="E232" s="274" t="s">
        <v>811</v>
      </c>
      <c r="F232" s="275" t="s">
        <v>812</v>
      </c>
      <c r="G232" s="276" t="s">
        <v>187</v>
      </c>
      <c r="H232" s="277">
        <v>920.11000000000001</v>
      </c>
      <c r="I232" s="278"/>
      <c r="J232" s="279">
        <f>ROUND(I232*H232,2)</f>
        <v>0</v>
      </c>
      <c r="K232" s="275" t="s">
        <v>162</v>
      </c>
      <c r="L232" s="280"/>
      <c r="M232" s="281" t="s">
        <v>21</v>
      </c>
      <c r="N232" s="282" t="s">
        <v>42</v>
      </c>
      <c r="O232" s="46"/>
      <c r="P232" s="229">
        <f>O232*H232</f>
        <v>0</v>
      </c>
      <c r="Q232" s="229">
        <v>0.113</v>
      </c>
      <c r="R232" s="229">
        <f>Q232*H232</f>
        <v>103.97243</v>
      </c>
      <c r="S232" s="229">
        <v>0</v>
      </c>
      <c r="T232" s="230">
        <f>S232*H232</f>
        <v>0</v>
      </c>
      <c r="AR232" s="23" t="s">
        <v>174</v>
      </c>
      <c r="AT232" s="23" t="s">
        <v>293</v>
      </c>
      <c r="AU232" s="23" t="s">
        <v>80</v>
      </c>
      <c r="AY232" s="23" t="s">
        <v>133</v>
      </c>
      <c r="BE232" s="231">
        <f>IF(N232="základní",J232,0)</f>
        <v>0</v>
      </c>
      <c r="BF232" s="231">
        <f>IF(N232="snížená",J232,0)</f>
        <v>0</v>
      </c>
      <c r="BG232" s="231">
        <f>IF(N232="zákl. přenesená",J232,0)</f>
        <v>0</v>
      </c>
      <c r="BH232" s="231">
        <f>IF(N232="sníž. přenesená",J232,0)</f>
        <v>0</v>
      </c>
      <c r="BI232" s="231">
        <f>IF(N232="nulová",J232,0)</f>
        <v>0</v>
      </c>
      <c r="BJ232" s="23" t="s">
        <v>78</v>
      </c>
      <c r="BK232" s="231">
        <f>ROUND(I232*H232,2)</f>
        <v>0</v>
      </c>
      <c r="BL232" s="23" t="s">
        <v>153</v>
      </c>
      <c r="BM232" s="23" t="s">
        <v>813</v>
      </c>
    </row>
    <row r="233" s="11" customFormat="1">
      <c r="B233" s="238"/>
      <c r="C233" s="239"/>
      <c r="D233" s="232" t="s">
        <v>201</v>
      </c>
      <c r="E233" s="240" t="s">
        <v>21</v>
      </c>
      <c r="F233" s="241" t="s">
        <v>814</v>
      </c>
      <c r="G233" s="239"/>
      <c r="H233" s="242">
        <v>920.11000000000001</v>
      </c>
      <c r="I233" s="243"/>
      <c r="J233" s="239"/>
      <c r="K233" s="239"/>
      <c r="L233" s="244"/>
      <c r="M233" s="245"/>
      <c r="N233" s="246"/>
      <c r="O233" s="246"/>
      <c r="P233" s="246"/>
      <c r="Q233" s="246"/>
      <c r="R233" s="246"/>
      <c r="S233" s="246"/>
      <c r="T233" s="247"/>
      <c r="AT233" s="248" t="s">
        <v>201</v>
      </c>
      <c r="AU233" s="248" t="s">
        <v>80</v>
      </c>
      <c r="AV233" s="11" t="s">
        <v>80</v>
      </c>
      <c r="AW233" s="11" t="s">
        <v>34</v>
      </c>
      <c r="AX233" s="11" t="s">
        <v>78</v>
      </c>
      <c r="AY233" s="248" t="s">
        <v>133</v>
      </c>
    </row>
    <row r="234" s="1" customFormat="1" ht="16.5" customHeight="1">
      <c r="B234" s="45"/>
      <c r="C234" s="273" t="s">
        <v>459</v>
      </c>
      <c r="D234" s="273" t="s">
        <v>293</v>
      </c>
      <c r="E234" s="274" t="s">
        <v>815</v>
      </c>
      <c r="F234" s="275" t="s">
        <v>816</v>
      </c>
      <c r="G234" s="276" t="s">
        <v>187</v>
      </c>
      <c r="H234" s="277">
        <v>109.08</v>
      </c>
      <c r="I234" s="278"/>
      <c r="J234" s="279">
        <f>ROUND(I234*H234,2)</f>
        <v>0</v>
      </c>
      <c r="K234" s="275" t="s">
        <v>162</v>
      </c>
      <c r="L234" s="280"/>
      <c r="M234" s="281" t="s">
        <v>21</v>
      </c>
      <c r="N234" s="282" t="s">
        <v>42</v>
      </c>
      <c r="O234" s="46"/>
      <c r="P234" s="229">
        <f>O234*H234</f>
        <v>0</v>
      </c>
      <c r="Q234" s="229">
        <v>0.13100000000000001</v>
      </c>
      <c r="R234" s="229">
        <f>Q234*H234</f>
        <v>14.289480000000001</v>
      </c>
      <c r="S234" s="229">
        <v>0</v>
      </c>
      <c r="T234" s="230">
        <f>S234*H234</f>
        <v>0</v>
      </c>
      <c r="AR234" s="23" t="s">
        <v>174</v>
      </c>
      <c r="AT234" s="23" t="s">
        <v>293</v>
      </c>
      <c r="AU234" s="23" t="s">
        <v>80</v>
      </c>
      <c r="AY234" s="23" t="s">
        <v>133</v>
      </c>
      <c r="BE234" s="231">
        <f>IF(N234="základní",J234,0)</f>
        <v>0</v>
      </c>
      <c r="BF234" s="231">
        <f>IF(N234="snížená",J234,0)</f>
        <v>0</v>
      </c>
      <c r="BG234" s="231">
        <f>IF(N234="zákl. přenesená",J234,0)</f>
        <v>0</v>
      </c>
      <c r="BH234" s="231">
        <f>IF(N234="sníž. přenesená",J234,0)</f>
        <v>0</v>
      </c>
      <c r="BI234" s="231">
        <f>IF(N234="nulová",J234,0)</f>
        <v>0</v>
      </c>
      <c r="BJ234" s="23" t="s">
        <v>78</v>
      </c>
      <c r="BK234" s="231">
        <f>ROUND(I234*H234,2)</f>
        <v>0</v>
      </c>
      <c r="BL234" s="23" t="s">
        <v>153</v>
      </c>
      <c r="BM234" s="23" t="s">
        <v>817</v>
      </c>
    </row>
    <row r="235" s="1" customFormat="1">
      <c r="B235" s="45"/>
      <c r="C235" s="73"/>
      <c r="D235" s="232" t="s">
        <v>141</v>
      </c>
      <c r="E235" s="73"/>
      <c r="F235" s="233" t="s">
        <v>818</v>
      </c>
      <c r="G235" s="73"/>
      <c r="H235" s="73"/>
      <c r="I235" s="190"/>
      <c r="J235" s="73"/>
      <c r="K235" s="73"/>
      <c r="L235" s="71"/>
      <c r="M235" s="234"/>
      <c r="N235" s="46"/>
      <c r="O235" s="46"/>
      <c r="P235" s="46"/>
      <c r="Q235" s="46"/>
      <c r="R235" s="46"/>
      <c r="S235" s="46"/>
      <c r="T235" s="94"/>
      <c r="AT235" s="23" t="s">
        <v>141</v>
      </c>
      <c r="AU235" s="23" t="s">
        <v>80</v>
      </c>
    </row>
    <row r="236" s="11" customFormat="1">
      <c r="B236" s="238"/>
      <c r="C236" s="239"/>
      <c r="D236" s="232" t="s">
        <v>201</v>
      </c>
      <c r="E236" s="240" t="s">
        <v>21</v>
      </c>
      <c r="F236" s="241" t="s">
        <v>819</v>
      </c>
      <c r="G236" s="239"/>
      <c r="H236" s="242">
        <v>109.08</v>
      </c>
      <c r="I236" s="243"/>
      <c r="J236" s="239"/>
      <c r="K236" s="239"/>
      <c r="L236" s="244"/>
      <c r="M236" s="245"/>
      <c r="N236" s="246"/>
      <c r="O236" s="246"/>
      <c r="P236" s="246"/>
      <c r="Q236" s="246"/>
      <c r="R236" s="246"/>
      <c r="S236" s="246"/>
      <c r="T236" s="247"/>
      <c r="AT236" s="248" t="s">
        <v>201</v>
      </c>
      <c r="AU236" s="248" t="s">
        <v>80</v>
      </c>
      <c r="AV236" s="11" t="s">
        <v>80</v>
      </c>
      <c r="AW236" s="11" t="s">
        <v>34</v>
      </c>
      <c r="AX236" s="11" t="s">
        <v>78</v>
      </c>
      <c r="AY236" s="248" t="s">
        <v>133</v>
      </c>
    </row>
    <row r="237" s="1" customFormat="1" ht="51" customHeight="1">
      <c r="B237" s="45"/>
      <c r="C237" s="220" t="s">
        <v>465</v>
      </c>
      <c r="D237" s="220" t="s">
        <v>134</v>
      </c>
      <c r="E237" s="221" t="s">
        <v>820</v>
      </c>
      <c r="F237" s="222" t="s">
        <v>821</v>
      </c>
      <c r="G237" s="223" t="s">
        <v>187</v>
      </c>
      <c r="H237" s="224">
        <v>1003</v>
      </c>
      <c r="I237" s="225"/>
      <c r="J237" s="226">
        <f>ROUND(I237*H237,2)</f>
        <v>0</v>
      </c>
      <c r="K237" s="222" t="s">
        <v>162</v>
      </c>
      <c r="L237" s="71"/>
      <c r="M237" s="227" t="s">
        <v>21</v>
      </c>
      <c r="N237" s="228" t="s">
        <v>42</v>
      </c>
      <c r="O237" s="46"/>
      <c r="P237" s="229">
        <f>O237*H237</f>
        <v>0</v>
      </c>
      <c r="Q237" s="229">
        <v>0.10362</v>
      </c>
      <c r="R237" s="229">
        <f>Q237*H237</f>
        <v>103.93086000000001</v>
      </c>
      <c r="S237" s="229">
        <v>0</v>
      </c>
      <c r="T237" s="230">
        <f>S237*H237</f>
        <v>0</v>
      </c>
      <c r="AR237" s="23" t="s">
        <v>153</v>
      </c>
      <c r="AT237" s="23" t="s">
        <v>134</v>
      </c>
      <c r="AU237" s="23" t="s">
        <v>80</v>
      </c>
      <c r="AY237" s="23" t="s">
        <v>133</v>
      </c>
      <c r="BE237" s="231">
        <f>IF(N237="základní",J237,0)</f>
        <v>0</v>
      </c>
      <c r="BF237" s="231">
        <f>IF(N237="snížená",J237,0)</f>
        <v>0</v>
      </c>
      <c r="BG237" s="231">
        <f>IF(N237="zákl. přenesená",J237,0)</f>
        <v>0</v>
      </c>
      <c r="BH237" s="231">
        <f>IF(N237="sníž. přenesená",J237,0)</f>
        <v>0</v>
      </c>
      <c r="BI237" s="231">
        <f>IF(N237="nulová",J237,0)</f>
        <v>0</v>
      </c>
      <c r="BJ237" s="23" t="s">
        <v>78</v>
      </c>
      <c r="BK237" s="231">
        <f>ROUND(I237*H237,2)</f>
        <v>0</v>
      </c>
      <c r="BL237" s="23" t="s">
        <v>153</v>
      </c>
      <c r="BM237" s="23" t="s">
        <v>822</v>
      </c>
    </row>
    <row r="238" s="1" customFormat="1">
      <c r="B238" s="45"/>
      <c r="C238" s="73"/>
      <c r="D238" s="232" t="s">
        <v>189</v>
      </c>
      <c r="E238" s="73"/>
      <c r="F238" s="233" t="s">
        <v>823</v>
      </c>
      <c r="G238" s="73"/>
      <c r="H238" s="73"/>
      <c r="I238" s="190"/>
      <c r="J238" s="73"/>
      <c r="K238" s="73"/>
      <c r="L238" s="71"/>
      <c r="M238" s="234"/>
      <c r="N238" s="46"/>
      <c r="O238" s="46"/>
      <c r="P238" s="46"/>
      <c r="Q238" s="46"/>
      <c r="R238" s="46"/>
      <c r="S238" s="46"/>
      <c r="T238" s="94"/>
      <c r="AT238" s="23" t="s">
        <v>189</v>
      </c>
      <c r="AU238" s="23" t="s">
        <v>80</v>
      </c>
    </row>
    <row r="239" s="11" customFormat="1">
      <c r="B239" s="238"/>
      <c r="C239" s="239"/>
      <c r="D239" s="232" t="s">
        <v>201</v>
      </c>
      <c r="E239" s="240" t="s">
        <v>21</v>
      </c>
      <c r="F239" s="241" t="s">
        <v>824</v>
      </c>
      <c r="G239" s="239"/>
      <c r="H239" s="242">
        <v>1003</v>
      </c>
      <c r="I239" s="243"/>
      <c r="J239" s="239"/>
      <c r="K239" s="239"/>
      <c r="L239" s="244"/>
      <c r="M239" s="245"/>
      <c r="N239" s="246"/>
      <c r="O239" s="246"/>
      <c r="P239" s="246"/>
      <c r="Q239" s="246"/>
      <c r="R239" s="246"/>
      <c r="S239" s="246"/>
      <c r="T239" s="247"/>
      <c r="AT239" s="248" t="s">
        <v>201</v>
      </c>
      <c r="AU239" s="248" t="s">
        <v>80</v>
      </c>
      <c r="AV239" s="11" t="s">
        <v>80</v>
      </c>
      <c r="AW239" s="11" t="s">
        <v>34</v>
      </c>
      <c r="AX239" s="11" t="s">
        <v>78</v>
      </c>
      <c r="AY239" s="248" t="s">
        <v>133</v>
      </c>
    </row>
    <row r="240" s="1" customFormat="1" ht="16.5" customHeight="1">
      <c r="B240" s="45"/>
      <c r="C240" s="273" t="s">
        <v>469</v>
      </c>
      <c r="D240" s="273" t="s">
        <v>293</v>
      </c>
      <c r="E240" s="274" t="s">
        <v>825</v>
      </c>
      <c r="F240" s="275" t="s">
        <v>826</v>
      </c>
      <c r="G240" s="276" t="s">
        <v>187</v>
      </c>
      <c r="H240" s="277">
        <v>642.16800000000001</v>
      </c>
      <c r="I240" s="278"/>
      <c r="J240" s="279">
        <f>ROUND(I240*H240,2)</f>
        <v>0</v>
      </c>
      <c r="K240" s="275" t="s">
        <v>162</v>
      </c>
      <c r="L240" s="280"/>
      <c r="M240" s="281" t="s">
        <v>21</v>
      </c>
      <c r="N240" s="282" t="s">
        <v>42</v>
      </c>
      <c r="O240" s="46"/>
      <c r="P240" s="229">
        <f>O240*H240</f>
        <v>0</v>
      </c>
      <c r="Q240" s="229">
        <v>0.152</v>
      </c>
      <c r="R240" s="229">
        <f>Q240*H240</f>
        <v>97.609536000000006</v>
      </c>
      <c r="S240" s="229">
        <v>0</v>
      </c>
      <c r="T240" s="230">
        <f>S240*H240</f>
        <v>0</v>
      </c>
      <c r="AR240" s="23" t="s">
        <v>174</v>
      </c>
      <c r="AT240" s="23" t="s">
        <v>293</v>
      </c>
      <c r="AU240" s="23" t="s">
        <v>80</v>
      </c>
      <c r="AY240" s="23" t="s">
        <v>133</v>
      </c>
      <c r="BE240" s="231">
        <f>IF(N240="základní",J240,0)</f>
        <v>0</v>
      </c>
      <c r="BF240" s="231">
        <f>IF(N240="snížená",J240,0)</f>
        <v>0</v>
      </c>
      <c r="BG240" s="231">
        <f>IF(N240="zákl. přenesená",J240,0)</f>
        <v>0</v>
      </c>
      <c r="BH240" s="231">
        <f>IF(N240="sníž. přenesená",J240,0)</f>
        <v>0</v>
      </c>
      <c r="BI240" s="231">
        <f>IF(N240="nulová",J240,0)</f>
        <v>0</v>
      </c>
      <c r="BJ240" s="23" t="s">
        <v>78</v>
      </c>
      <c r="BK240" s="231">
        <f>ROUND(I240*H240,2)</f>
        <v>0</v>
      </c>
      <c r="BL240" s="23" t="s">
        <v>153</v>
      </c>
      <c r="BM240" s="23" t="s">
        <v>827</v>
      </c>
    </row>
    <row r="241" s="11" customFormat="1">
      <c r="B241" s="238"/>
      <c r="C241" s="239"/>
      <c r="D241" s="232" t="s">
        <v>201</v>
      </c>
      <c r="E241" s="240" t="s">
        <v>21</v>
      </c>
      <c r="F241" s="241" t="s">
        <v>828</v>
      </c>
      <c r="G241" s="239"/>
      <c r="H241" s="242">
        <v>642.16800000000001</v>
      </c>
      <c r="I241" s="243"/>
      <c r="J241" s="239"/>
      <c r="K241" s="239"/>
      <c r="L241" s="244"/>
      <c r="M241" s="245"/>
      <c r="N241" s="246"/>
      <c r="O241" s="246"/>
      <c r="P241" s="246"/>
      <c r="Q241" s="246"/>
      <c r="R241" s="246"/>
      <c r="S241" s="246"/>
      <c r="T241" s="247"/>
      <c r="AT241" s="248" t="s">
        <v>201</v>
      </c>
      <c r="AU241" s="248" t="s">
        <v>80</v>
      </c>
      <c r="AV241" s="11" t="s">
        <v>80</v>
      </c>
      <c r="AW241" s="11" t="s">
        <v>34</v>
      </c>
      <c r="AX241" s="11" t="s">
        <v>78</v>
      </c>
      <c r="AY241" s="248" t="s">
        <v>133</v>
      </c>
    </row>
    <row r="242" s="1" customFormat="1" ht="16.5" customHeight="1">
      <c r="B242" s="45"/>
      <c r="C242" s="273" t="s">
        <v>473</v>
      </c>
      <c r="D242" s="273" t="s">
        <v>293</v>
      </c>
      <c r="E242" s="274" t="s">
        <v>829</v>
      </c>
      <c r="F242" s="275" t="s">
        <v>830</v>
      </c>
      <c r="G242" s="276" t="s">
        <v>187</v>
      </c>
      <c r="H242" s="277">
        <v>469.84199999999998</v>
      </c>
      <c r="I242" s="278"/>
      <c r="J242" s="279">
        <f>ROUND(I242*H242,2)</f>
        <v>0</v>
      </c>
      <c r="K242" s="275" t="s">
        <v>162</v>
      </c>
      <c r="L242" s="280"/>
      <c r="M242" s="281" t="s">
        <v>21</v>
      </c>
      <c r="N242" s="282" t="s">
        <v>42</v>
      </c>
      <c r="O242" s="46"/>
      <c r="P242" s="229">
        <f>O242*H242</f>
        <v>0</v>
      </c>
      <c r="Q242" s="229">
        <v>0.152</v>
      </c>
      <c r="R242" s="229">
        <f>Q242*H242</f>
        <v>71.415983999999995</v>
      </c>
      <c r="S242" s="229">
        <v>0</v>
      </c>
      <c r="T242" s="230">
        <f>S242*H242</f>
        <v>0</v>
      </c>
      <c r="AR242" s="23" t="s">
        <v>174</v>
      </c>
      <c r="AT242" s="23" t="s">
        <v>293</v>
      </c>
      <c r="AU242" s="23" t="s">
        <v>80</v>
      </c>
      <c r="AY242" s="23" t="s">
        <v>133</v>
      </c>
      <c r="BE242" s="231">
        <f>IF(N242="základní",J242,0)</f>
        <v>0</v>
      </c>
      <c r="BF242" s="231">
        <f>IF(N242="snížená",J242,0)</f>
        <v>0</v>
      </c>
      <c r="BG242" s="231">
        <f>IF(N242="zákl. přenesená",J242,0)</f>
        <v>0</v>
      </c>
      <c r="BH242" s="231">
        <f>IF(N242="sníž. přenesená",J242,0)</f>
        <v>0</v>
      </c>
      <c r="BI242" s="231">
        <f>IF(N242="nulová",J242,0)</f>
        <v>0</v>
      </c>
      <c r="BJ242" s="23" t="s">
        <v>78</v>
      </c>
      <c r="BK242" s="231">
        <f>ROUND(I242*H242,2)</f>
        <v>0</v>
      </c>
      <c r="BL242" s="23" t="s">
        <v>153</v>
      </c>
      <c r="BM242" s="23" t="s">
        <v>831</v>
      </c>
    </row>
    <row r="243" s="1" customFormat="1">
      <c r="B243" s="45"/>
      <c r="C243" s="73"/>
      <c r="D243" s="232" t="s">
        <v>141</v>
      </c>
      <c r="E243" s="73"/>
      <c r="F243" s="233" t="s">
        <v>832</v>
      </c>
      <c r="G243" s="73"/>
      <c r="H243" s="73"/>
      <c r="I243" s="190"/>
      <c r="J243" s="73"/>
      <c r="K243" s="73"/>
      <c r="L243" s="71"/>
      <c r="M243" s="234"/>
      <c r="N243" s="46"/>
      <c r="O243" s="46"/>
      <c r="P243" s="46"/>
      <c r="Q243" s="46"/>
      <c r="R243" s="46"/>
      <c r="S243" s="46"/>
      <c r="T243" s="94"/>
      <c r="AT243" s="23" t="s">
        <v>141</v>
      </c>
      <c r="AU243" s="23" t="s">
        <v>80</v>
      </c>
    </row>
    <row r="244" s="11" customFormat="1">
      <c r="B244" s="238"/>
      <c r="C244" s="239"/>
      <c r="D244" s="232" t="s">
        <v>201</v>
      </c>
      <c r="E244" s="240" t="s">
        <v>21</v>
      </c>
      <c r="F244" s="241" t="s">
        <v>833</v>
      </c>
      <c r="G244" s="239"/>
      <c r="H244" s="242">
        <v>469.84199999999998</v>
      </c>
      <c r="I244" s="243"/>
      <c r="J244" s="239"/>
      <c r="K244" s="239"/>
      <c r="L244" s="244"/>
      <c r="M244" s="245"/>
      <c r="N244" s="246"/>
      <c r="O244" s="246"/>
      <c r="P244" s="246"/>
      <c r="Q244" s="246"/>
      <c r="R244" s="246"/>
      <c r="S244" s="246"/>
      <c r="T244" s="247"/>
      <c r="AT244" s="248" t="s">
        <v>201</v>
      </c>
      <c r="AU244" s="248" t="s">
        <v>80</v>
      </c>
      <c r="AV244" s="11" t="s">
        <v>80</v>
      </c>
      <c r="AW244" s="11" t="s">
        <v>34</v>
      </c>
      <c r="AX244" s="11" t="s">
        <v>78</v>
      </c>
      <c r="AY244" s="248" t="s">
        <v>133</v>
      </c>
    </row>
    <row r="245" s="10" customFormat="1" ht="29.88" customHeight="1">
      <c r="B245" s="204"/>
      <c r="C245" s="205"/>
      <c r="D245" s="206" t="s">
        <v>70</v>
      </c>
      <c r="E245" s="218" t="s">
        <v>174</v>
      </c>
      <c r="F245" s="218" t="s">
        <v>482</v>
      </c>
      <c r="G245" s="205"/>
      <c r="H245" s="205"/>
      <c r="I245" s="208"/>
      <c r="J245" s="219">
        <f>BK245</f>
        <v>0</v>
      </c>
      <c r="K245" s="205"/>
      <c r="L245" s="210"/>
      <c r="M245" s="211"/>
      <c r="N245" s="212"/>
      <c r="O245" s="212"/>
      <c r="P245" s="213">
        <f>SUM(P246:P278)</f>
        <v>0</v>
      </c>
      <c r="Q245" s="212"/>
      <c r="R245" s="213">
        <f>SUM(R246:R278)</f>
        <v>10.352270000000001</v>
      </c>
      <c r="S245" s="212"/>
      <c r="T245" s="214">
        <f>SUM(T246:T278)</f>
        <v>2.5</v>
      </c>
      <c r="AR245" s="215" t="s">
        <v>78</v>
      </c>
      <c r="AT245" s="216" t="s">
        <v>70</v>
      </c>
      <c r="AU245" s="216" t="s">
        <v>78</v>
      </c>
      <c r="AY245" s="215" t="s">
        <v>133</v>
      </c>
      <c r="BK245" s="217">
        <f>SUM(BK246:BK278)</f>
        <v>0</v>
      </c>
    </row>
    <row r="246" s="1" customFormat="1" ht="25.5" customHeight="1">
      <c r="B246" s="45"/>
      <c r="C246" s="220" t="s">
        <v>478</v>
      </c>
      <c r="D246" s="220" t="s">
        <v>134</v>
      </c>
      <c r="E246" s="221" t="s">
        <v>484</v>
      </c>
      <c r="F246" s="222" t="s">
        <v>485</v>
      </c>
      <c r="G246" s="223" t="s">
        <v>137</v>
      </c>
      <c r="H246" s="224">
        <v>1</v>
      </c>
      <c r="I246" s="225"/>
      <c r="J246" s="226">
        <f>ROUND(I246*H246,2)</f>
        <v>0</v>
      </c>
      <c r="K246" s="222" t="s">
        <v>21</v>
      </c>
      <c r="L246" s="71"/>
      <c r="M246" s="227" t="s">
        <v>21</v>
      </c>
      <c r="N246" s="228" t="s">
        <v>42</v>
      </c>
      <c r="O246" s="46"/>
      <c r="P246" s="229">
        <f>O246*H246</f>
        <v>0</v>
      </c>
      <c r="Q246" s="229">
        <v>0.0027299999999999998</v>
      </c>
      <c r="R246" s="229">
        <f>Q246*H246</f>
        <v>0.0027299999999999998</v>
      </c>
      <c r="S246" s="229">
        <v>0</v>
      </c>
      <c r="T246" s="230">
        <f>S246*H246</f>
        <v>0</v>
      </c>
      <c r="AR246" s="23" t="s">
        <v>153</v>
      </c>
      <c r="AT246" s="23" t="s">
        <v>134</v>
      </c>
      <c r="AU246" s="23" t="s">
        <v>80</v>
      </c>
      <c r="AY246" s="23" t="s">
        <v>133</v>
      </c>
      <c r="BE246" s="231">
        <f>IF(N246="základní",J246,0)</f>
        <v>0</v>
      </c>
      <c r="BF246" s="231">
        <f>IF(N246="snížená",J246,0)</f>
        <v>0</v>
      </c>
      <c r="BG246" s="231">
        <f>IF(N246="zákl. přenesená",J246,0)</f>
        <v>0</v>
      </c>
      <c r="BH246" s="231">
        <f>IF(N246="sníž. přenesená",J246,0)</f>
        <v>0</v>
      </c>
      <c r="BI246" s="231">
        <f>IF(N246="nulová",J246,0)</f>
        <v>0</v>
      </c>
      <c r="BJ246" s="23" t="s">
        <v>78</v>
      </c>
      <c r="BK246" s="231">
        <f>ROUND(I246*H246,2)</f>
        <v>0</v>
      </c>
      <c r="BL246" s="23" t="s">
        <v>153</v>
      </c>
      <c r="BM246" s="23" t="s">
        <v>834</v>
      </c>
    </row>
    <row r="247" s="1" customFormat="1" ht="25.5" customHeight="1">
      <c r="B247" s="45"/>
      <c r="C247" s="273" t="s">
        <v>483</v>
      </c>
      <c r="D247" s="273" t="s">
        <v>293</v>
      </c>
      <c r="E247" s="274" t="s">
        <v>488</v>
      </c>
      <c r="F247" s="275" t="s">
        <v>489</v>
      </c>
      <c r="G247" s="276" t="s">
        <v>137</v>
      </c>
      <c r="H247" s="277">
        <v>1</v>
      </c>
      <c r="I247" s="278"/>
      <c r="J247" s="279">
        <f>ROUND(I247*H247,2)</f>
        <v>0</v>
      </c>
      <c r="K247" s="275" t="s">
        <v>21</v>
      </c>
      <c r="L247" s="280"/>
      <c r="M247" s="281" t="s">
        <v>21</v>
      </c>
      <c r="N247" s="282" t="s">
        <v>42</v>
      </c>
      <c r="O247" s="46"/>
      <c r="P247" s="229">
        <f>O247*H247</f>
        <v>0</v>
      </c>
      <c r="Q247" s="229">
        <v>0</v>
      </c>
      <c r="R247" s="229">
        <f>Q247*H247</f>
        <v>0</v>
      </c>
      <c r="S247" s="229">
        <v>0</v>
      </c>
      <c r="T247" s="230">
        <f>S247*H247</f>
        <v>0</v>
      </c>
      <c r="AR247" s="23" t="s">
        <v>174</v>
      </c>
      <c r="AT247" s="23" t="s">
        <v>293</v>
      </c>
      <c r="AU247" s="23" t="s">
        <v>80</v>
      </c>
      <c r="AY247" s="23" t="s">
        <v>133</v>
      </c>
      <c r="BE247" s="231">
        <f>IF(N247="základní",J247,0)</f>
        <v>0</v>
      </c>
      <c r="BF247" s="231">
        <f>IF(N247="snížená",J247,0)</f>
        <v>0</v>
      </c>
      <c r="BG247" s="231">
        <f>IF(N247="zákl. přenesená",J247,0)</f>
        <v>0</v>
      </c>
      <c r="BH247" s="231">
        <f>IF(N247="sníž. přenesená",J247,0)</f>
        <v>0</v>
      </c>
      <c r="BI247" s="231">
        <f>IF(N247="nulová",J247,0)</f>
        <v>0</v>
      </c>
      <c r="BJ247" s="23" t="s">
        <v>78</v>
      </c>
      <c r="BK247" s="231">
        <f>ROUND(I247*H247,2)</f>
        <v>0</v>
      </c>
      <c r="BL247" s="23" t="s">
        <v>153</v>
      </c>
      <c r="BM247" s="23" t="s">
        <v>835</v>
      </c>
    </row>
    <row r="248" s="1" customFormat="1" ht="25.5" customHeight="1">
      <c r="B248" s="45"/>
      <c r="C248" s="220" t="s">
        <v>487</v>
      </c>
      <c r="D248" s="220" t="s">
        <v>134</v>
      </c>
      <c r="E248" s="221" t="s">
        <v>836</v>
      </c>
      <c r="F248" s="222" t="s">
        <v>837</v>
      </c>
      <c r="G248" s="223" t="s">
        <v>236</v>
      </c>
      <c r="H248" s="224">
        <v>30</v>
      </c>
      <c r="I248" s="225"/>
      <c r="J248" s="226">
        <f>ROUND(I248*H248,2)</f>
        <v>0</v>
      </c>
      <c r="K248" s="222" t="s">
        <v>162</v>
      </c>
      <c r="L248" s="71"/>
      <c r="M248" s="227" t="s">
        <v>21</v>
      </c>
      <c r="N248" s="228" t="s">
        <v>42</v>
      </c>
      <c r="O248" s="46"/>
      <c r="P248" s="229">
        <f>O248*H248</f>
        <v>0</v>
      </c>
      <c r="Q248" s="229">
        <v>0.0012800000000000001</v>
      </c>
      <c r="R248" s="229">
        <f>Q248*H248</f>
        <v>0.038400000000000004</v>
      </c>
      <c r="S248" s="229">
        <v>0</v>
      </c>
      <c r="T248" s="230">
        <f>S248*H248</f>
        <v>0</v>
      </c>
      <c r="AR248" s="23" t="s">
        <v>153</v>
      </c>
      <c r="AT248" s="23" t="s">
        <v>134</v>
      </c>
      <c r="AU248" s="23" t="s">
        <v>80</v>
      </c>
      <c r="AY248" s="23" t="s">
        <v>133</v>
      </c>
      <c r="BE248" s="231">
        <f>IF(N248="základní",J248,0)</f>
        <v>0</v>
      </c>
      <c r="BF248" s="231">
        <f>IF(N248="snížená",J248,0)</f>
        <v>0</v>
      </c>
      <c r="BG248" s="231">
        <f>IF(N248="zákl. přenesená",J248,0)</f>
        <v>0</v>
      </c>
      <c r="BH248" s="231">
        <f>IF(N248="sníž. přenesená",J248,0)</f>
        <v>0</v>
      </c>
      <c r="BI248" s="231">
        <f>IF(N248="nulová",J248,0)</f>
        <v>0</v>
      </c>
      <c r="BJ248" s="23" t="s">
        <v>78</v>
      </c>
      <c r="BK248" s="231">
        <f>ROUND(I248*H248,2)</f>
        <v>0</v>
      </c>
      <c r="BL248" s="23" t="s">
        <v>153</v>
      </c>
      <c r="BM248" s="23" t="s">
        <v>838</v>
      </c>
    </row>
    <row r="249" s="1" customFormat="1">
      <c r="B249" s="45"/>
      <c r="C249" s="73"/>
      <c r="D249" s="232" t="s">
        <v>189</v>
      </c>
      <c r="E249" s="73"/>
      <c r="F249" s="233" t="s">
        <v>495</v>
      </c>
      <c r="G249" s="73"/>
      <c r="H249" s="73"/>
      <c r="I249" s="190"/>
      <c r="J249" s="73"/>
      <c r="K249" s="73"/>
      <c r="L249" s="71"/>
      <c r="M249" s="234"/>
      <c r="N249" s="46"/>
      <c r="O249" s="46"/>
      <c r="P249" s="46"/>
      <c r="Q249" s="46"/>
      <c r="R249" s="46"/>
      <c r="S249" s="46"/>
      <c r="T249" s="94"/>
      <c r="AT249" s="23" t="s">
        <v>189</v>
      </c>
      <c r="AU249" s="23" t="s">
        <v>80</v>
      </c>
    </row>
    <row r="250" s="1" customFormat="1" ht="25.5" customHeight="1">
      <c r="B250" s="45"/>
      <c r="C250" s="220" t="s">
        <v>491</v>
      </c>
      <c r="D250" s="220" t="s">
        <v>134</v>
      </c>
      <c r="E250" s="221" t="s">
        <v>492</v>
      </c>
      <c r="F250" s="222" t="s">
        <v>493</v>
      </c>
      <c r="G250" s="223" t="s">
        <v>236</v>
      </c>
      <c r="H250" s="224">
        <v>5</v>
      </c>
      <c r="I250" s="225"/>
      <c r="J250" s="226">
        <f>ROUND(I250*H250,2)</f>
        <v>0</v>
      </c>
      <c r="K250" s="222" t="s">
        <v>162</v>
      </c>
      <c r="L250" s="71"/>
      <c r="M250" s="227" t="s">
        <v>21</v>
      </c>
      <c r="N250" s="228" t="s">
        <v>42</v>
      </c>
      <c r="O250" s="46"/>
      <c r="P250" s="229">
        <f>O250*H250</f>
        <v>0</v>
      </c>
      <c r="Q250" s="229">
        <v>0.0027399999999999998</v>
      </c>
      <c r="R250" s="229">
        <f>Q250*H250</f>
        <v>0.013699999999999999</v>
      </c>
      <c r="S250" s="229">
        <v>0</v>
      </c>
      <c r="T250" s="230">
        <f>S250*H250</f>
        <v>0</v>
      </c>
      <c r="AR250" s="23" t="s">
        <v>153</v>
      </c>
      <c r="AT250" s="23" t="s">
        <v>134</v>
      </c>
      <c r="AU250" s="23" t="s">
        <v>80</v>
      </c>
      <c r="AY250" s="23" t="s">
        <v>133</v>
      </c>
      <c r="BE250" s="231">
        <f>IF(N250="základní",J250,0)</f>
        <v>0</v>
      </c>
      <c r="BF250" s="231">
        <f>IF(N250="snížená",J250,0)</f>
        <v>0</v>
      </c>
      <c r="BG250" s="231">
        <f>IF(N250="zákl. přenesená",J250,0)</f>
        <v>0</v>
      </c>
      <c r="BH250" s="231">
        <f>IF(N250="sníž. přenesená",J250,0)</f>
        <v>0</v>
      </c>
      <c r="BI250" s="231">
        <f>IF(N250="nulová",J250,0)</f>
        <v>0</v>
      </c>
      <c r="BJ250" s="23" t="s">
        <v>78</v>
      </c>
      <c r="BK250" s="231">
        <f>ROUND(I250*H250,2)</f>
        <v>0</v>
      </c>
      <c r="BL250" s="23" t="s">
        <v>153</v>
      </c>
      <c r="BM250" s="23" t="s">
        <v>839</v>
      </c>
    </row>
    <row r="251" s="1" customFormat="1">
      <c r="B251" s="45"/>
      <c r="C251" s="73"/>
      <c r="D251" s="232" t="s">
        <v>189</v>
      </c>
      <c r="E251" s="73"/>
      <c r="F251" s="233" t="s">
        <v>495</v>
      </c>
      <c r="G251" s="73"/>
      <c r="H251" s="73"/>
      <c r="I251" s="190"/>
      <c r="J251" s="73"/>
      <c r="K251" s="73"/>
      <c r="L251" s="71"/>
      <c r="M251" s="234"/>
      <c r="N251" s="46"/>
      <c r="O251" s="46"/>
      <c r="P251" s="46"/>
      <c r="Q251" s="46"/>
      <c r="R251" s="46"/>
      <c r="S251" s="46"/>
      <c r="T251" s="94"/>
      <c r="AT251" s="23" t="s">
        <v>189</v>
      </c>
      <c r="AU251" s="23" t="s">
        <v>80</v>
      </c>
    </row>
    <row r="252" s="1" customFormat="1" ht="25.5" customHeight="1">
      <c r="B252" s="45"/>
      <c r="C252" s="220" t="s">
        <v>497</v>
      </c>
      <c r="D252" s="220" t="s">
        <v>134</v>
      </c>
      <c r="E252" s="221" t="s">
        <v>840</v>
      </c>
      <c r="F252" s="222" t="s">
        <v>841</v>
      </c>
      <c r="G252" s="223" t="s">
        <v>137</v>
      </c>
      <c r="H252" s="224">
        <v>6</v>
      </c>
      <c r="I252" s="225"/>
      <c r="J252" s="226">
        <f>ROUND(I252*H252,2)</f>
        <v>0</v>
      </c>
      <c r="K252" s="222" t="s">
        <v>162</v>
      </c>
      <c r="L252" s="71"/>
      <c r="M252" s="227" t="s">
        <v>21</v>
      </c>
      <c r="N252" s="228" t="s">
        <v>42</v>
      </c>
      <c r="O252" s="46"/>
      <c r="P252" s="229">
        <f>O252*H252</f>
        <v>0</v>
      </c>
      <c r="Q252" s="229">
        <v>0</v>
      </c>
      <c r="R252" s="229">
        <f>Q252*H252</f>
        <v>0</v>
      </c>
      <c r="S252" s="229">
        <v>0</v>
      </c>
      <c r="T252" s="230">
        <f>S252*H252</f>
        <v>0</v>
      </c>
      <c r="AR252" s="23" t="s">
        <v>153</v>
      </c>
      <c r="AT252" s="23" t="s">
        <v>134</v>
      </c>
      <c r="AU252" s="23" t="s">
        <v>80</v>
      </c>
      <c r="AY252" s="23" t="s">
        <v>133</v>
      </c>
      <c r="BE252" s="231">
        <f>IF(N252="základní",J252,0)</f>
        <v>0</v>
      </c>
      <c r="BF252" s="231">
        <f>IF(N252="snížená",J252,0)</f>
        <v>0</v>
      </c>
      <c r="BG252" s="231">
        <f>IF(N252="zákl. přenesená",J252,0)</f>
        <v>0</v>
      </c>
      <c r="BH252" s="231">
        <f>IF(N252="sníž. přenesená",J252,0)</f>
        <v>0</v>
      </c>
      <c r="BI252" s="231">
        <f>IF(N252="nulová",J252,0)</f>
        <v>0</v>
      </c>
      <c r="BJ252" s="23" t="s">
        <v>78</v>
      </c>
      <c r="BK252" s="231">
        <f>ROUND(I252*H252,2)</f>
        <v>0</v>
      </c>
      <c r="BL252" s="23" t="s">
        <v>153</v>
      </c>
      <c r="BM252" s="23" t="s">
        <v>842</v>
      </c>
    </row>
    <row r="253" s="1" customFormat="1">
      <c r="B253" s="45"/>
      <c r="C253" s="73"/>
      <c r="D253" s="232" t="s">
        <v>189</v>
      </c>
      <c r="E253" s="73"/>
      <c r="F253" s="233" t="s">
        <v>501</v>
      </c>
      <c r="G253" s="73"/>
      <c r="H253" s="73"/>
      <c r="I253" s="190"/>
      <c r="J253" s="73"/>
      <c r="K253" s="73"/>
      <c r="L253" s="71"/>
      <c r="M253" s="234"/>
      <c r="N253" s="46"/>
      <c r="O253" s="46"/>
      <c r="P253" s="46"/>
      <c r="Q253" s="46"/>
      <c r="R253" s="46"/>
      <c r="S253" s="46"/>
      <c r="T253" s="94"/>
      <c r="AT253" s="23" t="s">
        <v>189</v>
      </c>
      <c r="AU253" s="23" t="s">
        <v>80</v>
      </c>
    </row>
    <row r="254" s="1" customFormat="1" ht="16.5" customHeight="1">
      <c r="B254" s="45"/>
      <c r="C254" s="273" t="s">
        <v>503</v>
      </c>
      <c r="D254" s="273" t="s">
        <v>293</v>
      </c>
      <c r="E254" s="274" t="s">
        <v>843</v>
      </c>
      <c r="F254" s="275" t="s">
        <v>844</v>
      </c>
      <c r="G254" s="276" t="s">
        <v>137</v>
      </c>
      <c r="H254" s="277">
        <v>6</v>
      </c>
      <c r="I254" s="278"/>
      <c r="J254" s="279">
        <f>ROUND(I254*H254,2)</f>
        <v>0</v>
      </c>
      <c r="K254" s="275" t="s">
        <v>162</v>
      </c>
      <c r="L254" s="280"/>
      <c r="M254" s="281" t="s">
        <v>21</v>
      </c>
      <c r="N254" s="282" t="s">
        <v>42</v>
      </c>
      <c r="O254" s="46"/>
      <c r="P254" s="229">
        <f>O254*H254</f>
        <v>0</v>
      </c>
      <c r="Q254" s="229">
        <v>0.00025999999999999998</v>
      </c>
      <c r="R254" s="229">
        <f>Q254*H254</f>
        <v>0.0015599999999999998</v>
      </c>
      <c r="S254" s="229">
        <v>0</v>
      </c>
      <c r="T254" s="230">
        <f>S254*H254</f>
        <v>0</v>
      </c>
      <c r="AR254" s="23" t="s">
        <v>174</v>
      </c>
      <c r="AT254" s="23" t="s">
        <v>293</v>
      </c>
      <c r="AU254" s="23" t="s">
        <v>80</v>
      </c>
      <c r="AY254" s="23" t="s">
        <v>133</v>
      </c>
      <c r="BE254" s="231">
        <f>IF(N254="základní",J254,0)</f>
        <v>0</v>
      </c>
      <c r="BF254" s="231">
        <f>IF(N254="snížená",J254,0)</f>
        <v>0</v>
      </c>
      <c r="BG254" s="231">
        <f>IF(N254="zákl. přenesená",J254,0)</f>
        <v>0</v>
      </c>
      <c r="BH254" s="231">
        <f>IF(N254="sníž. přenesená",J254,0)</f>
        <v>0</v>
      </c>
      <c r="BI254" s="231">
        <f>IF(N254="nulová",J254,0)</f>
        <v>0</v>
      </c>
      <c r="BJ254" s="23" t="s">
        <v>78</v>
      </c>
      <c r="BK254" s="231">
        <f>ROUND(I254*H254,2)</f>
        <v>0</v>
      </c>
      <c r="BL254" s="23" t="s">
        <v>153</v>
      </c>
      <c r="BM254" s="23" t="s">
        <v>845</v>
      </c>
    </row>
    <row r="255" s="1" customFormat="1" ht="25.5" customHeight="1">
      <c r="B255" s="45"/>
      <c r="C255" s="220" t="s">
        <v>508</v>
      </c>
      <c r="D255" s="220" t="s">
        <v>134</v>
      </c>
      <c r="E255" s="221" t="s">
        <v>498</v>
      </c>
      <c r="F255" s="222" t="s">
        <v>499</v>
      </c>
      <c r="G255" s="223" t="s">
        <v>137</v>
      </c>
      <c r="H255" s="224">
        <v>4</v>
      </c>
      <c r="I255" s="225"/>
      <c r="J255" s="226">
        <f>ROUND(I255*H255,2)</f>
        <v>0</v>
      </c>
      <c r="K255" s="222" t="s">
        <v>162</v>
      </c>
      <c r="L255" s="71"/>
      <c r="M255" s="227" t="s">
        <v>21</v>
      </c>
      <c r="N255" s="228" t="s">
        <v>42</v>
      </c>
      <c r="O255" s="46"/>
      <c r="P255" s="229">
        <f>O255*H255</f>
        <v>0</v>
      </c>
      <c r="Q255" s="229">
        <v>0</v>
      </c>
      <c r="R255" s="229">
        <f>Q255*H255</f>
        <v>0</v>
      </c>
      <c r="S255" s="229">
        <v>0</v>
      </c>
      <c r="T255" s="230">
        <f>S255*H255</f>
        <v>0</v>
      </c>
      <c r="AR255" s="23" t="s">
        <v>153</v>
      </c>
      <c r="AT255" s="23" t="s">
        <v>134</v>
      </c>
      <c r="AU255" s="23" t="s">
        <v>80</v>
      </c>
      <c r="AY255" s="23" t="s">
        <v>133</v>
      </c>
      <c r="BE255" s="231">
        <f>IF(N255="základní",J255,0)</f>
        <v>0</v>
      </c>
      <c r="BF255" s="231">
        <f>IF(N255="snížená",J255,0)</f>
        <v>0</v>
      </c>
      <c r="BG255" s="231">
        <f>IF(N255="zákl. přenesená",J255,0)</f>
        <v>0</v>
      </c>
      <c r="BH255" s="231">
        <f>IF(N255="sníž. přenesená",J255,0)</f>
        <v>0</v>
      </c>
      <c r="BI255" s="231">
        <f>IF(N255="nulová",J255,0)</f>
        <v>0</v>
      </c>
      <c r="BJ255" s="23" t="s">
        <v>78</v>
      </c>
      <c r="BK255" s="231">
        <f>ROUND(I255*H255,2)</f>
        <v>0</v>
      </c>
      <c r="BL255" s="23" t="s">
        <v>153</v>
      </c>
      <c r="BM255" s="23" t="s">
        <v>846</v>
      </c>
    </row>
    <row r="256" s="1" customFormat="1">
      <c r="B256" s="45"/>
      <c r="C256" s="73"/>
      <c r="D256" s="232" t="s">
        <v>189</v>
      </c>
      <c r="E256" s="73"/>
      <c r="F256" s="233" t="s">
        <v>501</v>
      </c>
      <c r="G256" s="73"/>
      <c r="H256" s="73"/>
      <c r="I256" s="190"/>
      <c r="J256" s="73"/>
      <c r="K256" s="73"/>
      <c r="L256" s="71"/>
      <c r="M256" s="234"/>
      <c r="N256" s="46"/>
      <c r="O256" s="46"/>
      <c r="P256" s="46"/>
      <c r="Q256" s="46"/>
      <c r="R256" s="46"/>
      <c r="S256" s="46"/>
      <c r="T256" s="94"/>
      <c r="AT256" s="23" t="s">
        <v>189</v>
      </c>
      <c r="AU256" s="23" t="s">
        <v>80</v>
      </c>
    </row>
    <row r="257" s="1" customFormat="1" ht="16.5" customHeight="1">
      <c r="B257" s="45"/>
      <c r="C257" s="273" t="s">
        <v>512</v>
      </c>
      <c r="D257" s="273" t="s">
        <v>293</v>
      </c>
      <c r="E257" s="274" t="s">
        <v>504</v>
      </c>
      <c r="F257" s="275" t="s">
        <v>505</v>
      </c>
      <c r="G257" s="276" t="s">
        <v>137</v>
      </c>
      <c r="H257" s="277">
        <v>4</v>
      </c>
      <c r="I257" s="278"/>
      <c r="J257" s="279">
        <f>ROUND(I257*H257,2)</f>
        <v>0</v>
      </c>
      <c r="K257" s="275" t="s">
        <v>162</v>
      </c>
      <c r="L257" s="280"/>
      <c r="M257" s="281" t="s">
        <v>21</v>
      </c>
      <c r="N257" s="282" t="s">
        <v>42</v>
      </c>
      <c r="O257" s="46"/>
      <c r="P257" s="229">
        <f>O257*H257</f>
        <v>0</v>
      </c>
      <c r="Q257" s="229">
        <v>0.00064000000000000005</v>
      </c>
      <c r="R257" s="229">
        <f>Q257*H257</f>
        <v>0.0025600000000000002</v>
      </c>
      <c r="S257" s="229">
        <v>0</v>
      </c>
      <c r="T257" s="230">
        <f>S257*H257</f>
        <v>0</v>
      </c>
      <c r="AR257" s="23" t="s">
        <v>174</v>
      </c>
      <c r="AT257" s="23" t="s">
        <v>293</v>
      </c>
      <c r="AU257" s="23" t="s">
        <v>80</v>
      </c>
      <c r="AY257" s="23" t="s">
        <v>133</v>
      </c>
      <c r="BE257" s="231">
        <f>IF(N257="základní",J257,0)</f>
        <v>0</v>
      </c>
      <c r="BF257" s="231">
        <f>IF(N257="snížená",J257,0)</f>
        <v>0</v>
      </c>
      <c r="BG257" s="231">
        <f>IF(N257="zákl. přenesená",J257,0)</f>
        <v>0</v>
      </c>
      <c r="BH257" s="231">
        <f>IF(N257="sníž. přenesená",J257,0)</f>
        <v>0</v>
      </c>
      <c r="BI257" s="231">
        <f>IF(N257="nulová",J257,0)</f>
        <v>0</v>
      </c>
      <c r="BJ257" s="23" t="s">
        <v>78</v>
      </c>
      <c r="BK257" s="231">
        <f>ROUND(I257*H257,2)</f>
        <v>0</v>
      </c>
      <c r="BL257" s="23" t="s">
        <v>153</v>
      </c>
      <c r="BM257" s="23" t="s">
        <v>847</v>
      </c>
    </row>
    <row r="258" s="1" customFormat="1" ht="16.5" customHeight="1">
      <c r="B258" s="45"/>
      <c r="C258" s="220" t="s">
        <v>517</v>
      </c>
      <c r="D258" s="220" t="s">
        <v>134</v>
      </c>
      <c r="E258" s="221" t="s">
        <v>518</v>
      </c>
      <c r="F258" s="222" t="s">
        <v>519</v>
      </c>
      <c r="G258" s="223" t="s">
        <v>137</v>
      </c>
      <c r="H258" s="224">
        <v>2</v>
      </c>
      <c r="I258" s="225"/>
      <c r="J258" s="226">
        <f>ROUND(I258*H258,2)</f>
        <v>0</v>
      </c>
      <c r="K258" s="222" t="s">
        <v>162</v>
      </c>
      <c r="L258" s="71"/>
      <c r="M258" s="227" t="s">
        <v>21</v>
      </c>
      <c r="N258" s="228" t="s">
        <v>42</v>
      </c>
      <c r="O258" s="46"/>
      <c r="P258" s="229">
        <f>O258*H258</f>
        <v>0</v>
      </c>
      <c r="Q258" s="229">
        <v>0.34089999999999998</v>
      </c>
      <c r="R258" s="229">
        <f>Q258*H258</f>
        <v>0.68179999999999996</v>
      </c>
      <c r="S258" s="229">
        <v>0</v>
      </c>
      <c r="T258" s="230">
        <f>S258*H258</f>
        <v>0</v>
      </c>
      <c r="AR258" s="23" t="s">
        <v>153</v>
      </c>
      <c r="AT258" s="23" t="s">
        <v>134</v>
      </c>
      <c r="AU258" s="23" t="s">
        <v>80</v>
      </c>
      <c r="AY258" s="23" t="s">
        <v>133</v>
      </c>
      <c r="BE258" s="231">
        <f>IF(N258="základní",J258,0)</f>
        <v>0</v>
      </c>
      <c r="BF258" s="231">
        <f>IF(N258="snížená",J258,0)</f>
        <v>0</v>
      </c>
      <c r="BG258" s="231">
        <f>IF(N258="zákl. přenesená",J258,0)</f>
        <v>0</v>
      </c>
      <c r="BH258" s="231">
        <f>IF(N258="sníž. přenesená",J258,0)</f>
        <v>0</v>
      </c>
      <c r="BI258" s="231">
        <f>IF(N258="nulová",J258,0)</f>
        <v>0</v>
      </c>
      <c r="BJ258" s="23" t="s">
        <v>78</v>
      </c>
      <c r="BK258" s="231">
        <f>ROUND(I258*H258,2)</f>
        <v>0</v>
      </c>
      <c r="BL258" s="23" t="s">
        <v>153</v>
      </c>
      <c r="BM258" s="23" t="s">
        <v>848</v>
      </c>
    </row>
    <row r="259" s="1" customFormat="1">
      <c r="B259" s="45"/>
      <c r="C259" s="73"/>
      <c r="D259" s="232" t="s">
        <v>189</v>
      </c>
      <c r="E259" s="73"/>
      <c r="F259" s="233" t="s">
        <v>521</v>
      </c>
      <c r="G259" s="73"/>
      <c r="H259" s="73"/>
      <c r="I259" s="190"/>
      <c r="J259" s="73"/>
      <c r="K259" s="73"/>
      <c r="L259" s="71"/>
      <c r="M259" s="234"/>
      <c r="N259" s="46"/>
      <c r="O259" s="46"/>
      <c r="P259" s="46"/>
      <c r="Q259" s="46"/>
      <c r="R259" s="46"/>
      <c r="S259" s="46"/>
      <c r="T259" s="94"/>
      <c r="AT259" s="23" t="s">
        <v>189</v>
      </c>
      <c r="AU259" s="23" t="s">
        <v>80</v>
      </c>
    </row>
    <row r="260" s="1" customFormat="1" ht="16.5" customHeight="1">
      <c r="B260" s="45"/>
      <c r="C260" s="273" t="s">
        <v>522</v>
      </c>
      <c r="D260" s="273" t="s">
        <v>293</v>
      </c>
      <c r="E260" s="274" t="s">
        <v>523</v>
      </c>
      <c r="F260" s="275" t="s">
        <v>524</v>
      </c>
      <c r="G260" s="276" t="s">
        <v>137</v>
      </c>
      <c r="H260" s="277">
        <v>2</v>
      </c>
      <c r="I260" s="278"/>
      <c r="J260" s="279">
        <f>ROUND(I260*H260,2)</f>
        <v>0</v>
      </c>
      <c r="K260" s="275" t="s">
        <v>162</v>
      </c>
      <c r="L260" s="280"/>
      <c r="M260" s="281" t="s">
        <v>21</v>
      </c>
      <c r="N260" s="282" t="s">
        <v>42</v>
      </c>
      <c r="O260" s="46"/>
      <c r="P260" s="229">
        <f>O260*H260</f>
        <v>0</v>
      </c>
      <c r="Q260" s="229">
        <v>0.071999999999999995</v>
      </c>
      <c r="R260" s="229">
        <f>Q260*H260</f>
        <v>0.14399999999999999</v>
      </c>
      <c r="S260" s="229">
        <v>0</v>
      </c>
      <c r="T260" s="230">
        <f>S260*H260</f>
        <v>0</v>
      </c>
      <c r="AR260" s="23" t="s">
        <v>174</v>
      </c>
      <c r="AT260" s="23" t="s">
        <v>293</v>
      </c>
      <c r="AU260" s="23" t="s">
        <v>80</v>
      </c>
      <c r="AY260" s="23" t="s">
        <v>133</v>
      </c>
      <c r="BE260" s="231">
        <f>IF(N260="základní",J260,0)</f>
        <v>0</v>
      </c>
      <c r="BF260" s="231">
        <f>IF(N260="snížená",J260,0)</f>
        <v>0</v>
      </c>
      <c r="BG260" s="231">
        <f>IF(N260="zákl. přenesená",J260,0)</f>
        <v>0</v>
      </c>
      <c r="BH260" s="231">
        <f>IF(N260="sníž. přenesená",J260,0)</f>
        <v>0</v>
      </c>
      <c r="BI260" s="231">
        <f>IF(N260="nulová",J260,0)</f>
        <v>0</v>
      </c>
      <c r="BJ260" s="23" t="s">
        <v>78</v>
      </c>
      <c r="BK260" s="231">
        <f>ROUND(I260*H260,2)</f>
        <v>0</v>
      </c>
      <c r="BL260" s="23" t="s">
        <v>153</v>
      </c>
      <c r="BM260" s="23" t="s">
        <v>849</v>
      </c>
    </row>
    <row r="261" s="1" customFormat="1" ht="16.5" customHeight="1">
      <c r="B261" s="45"/>
      <c r="C261" s="273" t="s">
        <v>526</v>
      </c>
      <c r="D261" s="273" t="s">
        <v>293</v>
      </c>
      <c r="E261" s="274" t="s">
        <v>527</v>
      </c>
      <c r="F261" s="275" t="s">
        <v>528</v>
      </c>
      <c r="G261" s="276" t="s">
        <v>137</v>
      </c>
      <c r="H261" s="277">
        <v>2</v>
      </c>
      <c r="I261" s="278"/>
      <c r="J261" s="279">
        <f>ROUND(I261*H261,2)</f>
        <v>0</v>
      </c>
      <c r="K261" s="275" t="s">
        <v>21</v>
      </c>
      <c r="L261" s="280"/>
      <c r="M261" s="281" t="s">
        <v>21</v>
      </c>
      <c r="N261" s="282" t="s">
        <v>42</v>
      </c>
      <c r="O261" s="46"/>
      <c r="P261" s="229">
        <f>O261*H261</f>
        <v>0</v>
      </c>
      <c r="Q261" s="229">
        <v>0</v>
      </c>
      <c r="R261" s="229">
        <f>Q261*H261</f>
        <v>0</v>
      </c>
      <c r="S261" s="229">
        <v>0</v>
      </c>
      <c r="T261" s="230">
        <f>S261*H261</f>
        <v>0</v>
      </c>
      <c r="AR261" s="23" t="s">
        <v>174</v>
      </c>
      <c r="AT261" s="23" t="s">
        <v>293</v>
      </c>
      <c r="AU261" s="23" t="s">
        <v>80</v>
      </c>
      <c r="AY261" s="23" t="s">
        <v>133</v>
      </c>
      <c r="BE261" s="231">
        <f>IF(N261="základní",J261,0)</f>
        <v>0</v>
      </c>
      <c r="BF261" s="231">
        <f>IF(N261="snížená",J261,0)</f>
        <v>0</v>
      </c>
      <c r="BG261" s="231">
        <f>IF(N261="zákl. přenesená",J261,0)</f>
        <v>0</v>
      </c>
      <c r="BH261" s="231">
        <f>IF(N261="sníž. přenesená",J261,0)</f>
        <v>0</v>
      </c>
      <c r="BI261" s="231">
        <f>IF(N261="nulová",J261,0)</f>
        <v>0</v>
      </c>
      <c r="BJ261" s="23" t="s">
        <v>78</v>
      </c>
      <c r="BK261" s="231">
        <f>ROUND(I261*H261,2)</f>
        <v>0</v>
      </c>
      <c r="BL261" s="23" t="s">
        <v>153</v>
      </c>
      <c r="BM261" s="23" t="s">
        <v>850</v>
      </c>
    </row>
    <row r="262" s="1" customFormat="1" ht="16.5" customHeight="1">
      <c r="B262" s="45"/>
      <c r="C262" s="273" t="s">
        <v>530</v>
      </c>
      <c r="D262" s="273" t="s">
        <v>293</v>
      </c>
      <c r="E262" s="274" t="s">
        <v>531</v>
      </c>
      <c r="F262" s="275" t="s">
        <v>532</v>
      </c>
      <c r="G262" s="276" t="s">
        <v>137</v>
      </c>
      <c r="H262" s="277">
        <v>2</v>
      </c>
      <c r="I262" s="278"/>
      <c r="J262" s="279">
        <f>ROUND(I262*H262,2)</f>
        <v>0</v>
      </c>
      <c r="K262" s="275" t="s">
        <v>162</v>
      </c>
      <c r="L262" s="280"/>
      <c r="M262" s="281" t="s">
        <v>21</v>
      </c>
      <c r="N262" s="282" t="s">
        <v>42</v>
      </c>
      <c r="O262" s="46"/>
      <c r="P262" s="229">
        <f>O262*H262</f>
        <v>0</v>
      </c>
      <c r="Q262" s="229">
        <v>0.111</v>
      </c>
      <c r="R262" s="229">
        <f>Q262*H262</f>
        <v>0.222</v>
      </c>
      <c r="S262" s="229">
        <v>0</v>
      </c>
      <c r="T262" s="230">
        <f>S262*H262</f>
        <v>0</v>
      </c>
      <c r="AR262" s="23" t="s">
        <v>174</v>
      </c>
      <c r="AT262" s="23" t="s">
        <v>293</v>
      </c>
      <c r="AU262" s="23" t="s">
        <v>80</v>
      </c>
      <c r="AY262" s="23" t="s">
        <v>133</v>
      </c>
      <c r="BE262" s="231">
        <f>IF(N262="základní",J262,0)</f>
        <v>0</v>
      </c>
      <c r="BF262" s="231">
        <f>IF(N262="snížená",J262,0)</f>
        <v>0</v>
      </c>
      <c r="BG262" s="231">
        <f>IF(N262="zákl. přenesená",J262,0)</f>
        <v>0</v>
      </c>
      <c r="BH262" s="231">
        <f>IF(N262="sníž. přenesená",J262,0)</f>
        <v>0</v>
      </c>
      <c r="BI262" s="231">
        <f>IF(N262="nulová",J262,0)</f>
        <v>0</v>
      </c>
      <c r="BJ262" s="23" t="s">
        <v>78</v>
      </c>
      <c r="BK262" s="231">
        <f>ROUND(I262*H262,2)</f>
        <v>0</v>
      </c>
      <c r="BL262" s="23" t="s">
        <v>153</v>
      </c>
      <c r="BM262" s="23" t="s">
        <v>851</v>
      </c>
    </row>
    <row r="263" s="1" customFormat="1" ht="16.5" customHeight="1">
      <c r="B263" s="45"/>
      <c r="C263" s="273" t="s">
        <v>534</v>
      </c>
      <c r="D263" s="273" t="s">
        <v>293</v>
      </c>
      <c r="E263" s="274" t="s">
        <v>535</v>
      </c>
      <c r="F263" s="275" t="s">
        <v>536</v>
      </c>
      <c r="G263" s="276" t="s">
        <v>137</v>
      </c>
      <c r="H263" s="277">
        <v>2</v>
      </c>
      <c r="I263" s="278"/>
      <c r="J263" s="279">
        <f>ROUND(I263*H263,2)</f>
        <v>0</v>
      </c>
      <c r="K263" s="275" t="s">
        <v>162</v>
      </c>
      <c r="L263" s="280"/>
      <c r="M263" s="281" t="s">
        <v>21</v>
      </c>
      <c r="N263" s="282" t="s">
        <v>42</v>
      </c>
      <c r="O263" s="46"/>
      <c r="P263" s="229">
        <f>O263*H263</f>
        <v>0</v>
      </c>
      <c r="Q263" s="229">
        <v>0.027</v>
      </c>
      <c r="R263" s="229">
        <f>Q263*H263</f>
        <v>0.053999999999999999</v>
      </c>
      <c r="S263" s="229">
        <v>0</v>
      </c>
      <c r="T263" s="230">
        <f>S263*H263</f>
        <v>0</v>
      </c>
      <c r="AR263" s="23" t="s">
        <v>174</v>
      </c>
      <c r="AT263" s="23" t="s">
        <v>293</v>
      </c>
      <c r="AU263" s="23" t="s">
        <v>80</v>
      </c>
      <c r="AY263" s="23" t="s">
        <v>133</v>
      </c>
      <c r="BE263" s="231">
        <f>IF(N263="základní",J263,0)</f>
        <v>0</v>
      </c>
      <c r="BF263" s="231">
        <f>IF(N263="snížená",J263,0)</f>
        <v>0</v>
      </c>
      <c r="BG263" s="231">
        <f>IF(N263="zákl. přenesená",J263,0)</f>
        <v>0</v>
      </c>
      <c r="BH263" s="231">
        <f>IF(N263="sníž. přenesená",J263,0)</f>
        <v>0</v>
      </c>
      <c r="BI263" s="231">
        <f>IF(N263="nulová",J263,0)</f>
        <v>0</v>
      </c>
      <c r="BJ263" s="23" t="s">
        <v>78</v>
      </c>
      <c r="BK263" s="231">
        <f>ROUND(I263*H263,2)</f>
        <v>0</v>
      </c>
      <c r="BL263" s="23" t="s">
        <v>153</v>
      </c>
      <c r="BM263" s="23" t="s">
        <v>852</v>
      </c>
    </row>
    <row r="264" s="1" customFormat="1" ht="25.5" customHeight="1">
      <c r="B264" s="45"/>
      <c r="C264" s="220" t="s">
        <v>538</v>
      </c>
      <c r="D264" s="220" t="s">
        <v>134</v>
      </c>
      <c r="E264" s="221" t="s">
        <v>853</v>
      </c>
      <c r="F264" s="222" t="s">
        <v>854</v>
      </c>
      <c r="G264" s="223" t="s">
        <v>137</v>
      </c>
      <c r="H264" s="224">
        <v>18</v>
      </c>
      <c r="I264" s="225"/>
      <c r="J264" s="226">
        <f>ROUND(I264*H264,2)</f>
        <v>0</v>
      </c>
      <c r="K264" s="222" t="s">
        <v>162</v>
      </c>
      <c r="L264" s="71"/>
      <c r="M264" s="227" t="s">
        <v>21</v>
      </c>
      <c r="N264" s="228" t="s">
        <v>42</v>
      </c>
      <c r="O264" s="46"/>
      <c r="P264" s="229">
        <f>O264*H264</f>
        <v>0</v>
      </c>
      <c r="Q264" s="229">
        <v>0</v>
      </c>
      <c r="R264" s="229">
        <f>Q264*H264</f>
        <v>0</v>
      </c>
      <c r="S264" s="229">
        <v>0.10000000000000001</v>
      </c>
      <c r="T264" s="230">
        <f>S264*H264</f>
        <v>1.8</v>
      </c>
      <c r="AR264" s="23" t="s">
        <v>153</v>
      </c>
      <c r="AT264" s="23" t="s">
        <v>134</v>
      </c>
      <c r="AU264" s="23" t="s">
        <v>80</v>
      </c>
      <c r="AY264" s="23" t="s">
        <v>133</v>
      </c>
      <c r="BE264" s="231">
        <f>IF(N264="základní",J264,0)</f>
        <v>0</v>
      </c>
      <c r="BF264" s="231">
        <f>IF(N264="snížená",J264,0)</f>
        <v>0</v>
      </c>
      <c r="BG264" s="231">
        <f>IF(N264="zákl. přenesená",J264,0)</f>
        <v>0</v>
      </c>
      <c r="BH264" s="231">
        <f>IF(N264="sníž. přenesená",J264,0)</f>
        <v>0</v>
      </c>
      <c r="BI264" s="231">
        <f>IF(N264="nulová",J264,0)</f>
        <v>0</v>
      </c>
      <c r="BJ264" s="23" t="s">
        <v>78</v>
      </c>
      <c r="BK264" s="231">
        <f>ROUND(I264*H264,2)</f>
        <v>0</v>
      </c>
      <c r="BL264" s="23" t="s">
        <v>153</v>
      </c>
      <c r="BM264" s="23" t="s">
        <v>855</v>
      </c>
    </row>
    <row r="265" s="1" customFormat="1" ht="25.5" customHeight="1">
      <c r="B265" s="45"/>
      <c r="C265" s="220" t="s">
        <v>542</v>
      </c>
      <c r="D265" s="220" t="s">
        <v>134</v>
      </c>
      <c r="E265" s="221" t="s">
        <v>539</v>
      </c>
      <c r="F265" s="222" t="s">
        <v>540</v>
      </c>
      <c r="G265" s="223" t="s">
        <v>137</v>
      </c>
      <c r="H265" s="224">
        <v>7</v>
      </c>
      <c r="I265" s="225"/>
      <c r="J265" s="226">
        <f>ROUND(I265*H265,2)</f>
        <v>0</v>
      </c>
      <c r="K265" s="222" t="s">
        <v>21</v>
      </c>
      <c r="L265" s="71"/>
      <c r="M265" s="227" t="s">
        <v>21</v>
      </c>
      <c r="N265" s="228" t="s">
        <v>42</v>
      </c>
      <c r="O265" s="46"/>
      <c r="P265" s="229">
        <f>O265*H265</f>
        <v>0</v>
      </c>
      <c r="Q265" s="229">
        <v>0</v>
      </c>
      <c r="R265" s="229">
        <f>Q265*H265</f>
        <v>0</v>
      </c>
      <c r="S265" s="229">
        <v>0</v>
      </c>
      <c r="T265" s="230">
        <f>S265*H265</f>
        <v>0</v>
      </c>
      <c r="AR265" s="23" t="s">
        <v>153</v>
      </c>
      <c r="AT265" s="23" t="s">
        <v>134</v>
      </c>
      <c r="AU265" s="23" t="s">
        <v>80</v>
      </c>
      <c r="AY265" s="23" t="s">
        <v>133</v>
      </c>
      <c r="BE265" s="231">
        <f>IF(N265="základní",J265,0)</f>
        <v>0</v>
      </c>
      <c r="BF265" s="231">
        <f>IF(N265="snížená",J265,0)</f>
        <v>0</v>
      </c>
      <c r="BG265" s="231">
        <f>IF(N265="zákl. přenesená",J265,0)</f>
        <v>0</v>
      </c>
      <c r="BH265" s="231">
        <f>IF(N265="sníž. přenesená",J265,0)</f>
        <v>0</v>
      </c>
      <c r="BI265" s="231">
        <f>IF(N265="nulová",J265,0)</f>
        <v>0</v>
      </c>
      <c r="BJ265" s="23" t="s">
        <v>78</v>
      </c>
      <c r="BK265" s="231">
        <f>ROUND(I265*H265,2)</f>
        <v>0</v>
      </c>
      <c r="BL265" s="23" t="s">
        <v>153</v>
      </c>
      <c r="BM265" s="23" t="s">
        <v>856</v>
      </c>
    </row>
    <row r="266" s="1" customFormat="1" ht="25.5" customHeight="1">
      <c r="B266" s="45"/>
      <c r="C266" s="220" t="s">
        <v>546</v>
      </c>
      <c r="D266" s="220" t="s">
        <v>134</v>
      </c>
      <c r="E266" s="221" t="s">
        <v>543</v>
      </c>
      <c r="F266" s="222" t="s">
        <v>544</v>
      </c>
      <c r="G266" s="223" t="s">
        <v>137</v>
      </c>
      <c r="H266" s="224">
        <v>7</v>
      </c>
      <c r="I266" s="225"/>
      <c r="J266" s="226">
        <f>ROUND(I266*H266,2)</f>
        <v>0</v>
      </c>
      <c r="K266" s="222" t="s">
        <v>162</v>
      </c>
      <c r="L266" s="71"/>
      <c r="M266" s="227" t="s">
        <v>21</v>
      </c>
      <c r="N266" s="228" t="s">
        <v>42</v>
      </c>
      <c r="O266" s="46"/>
      <c r="P266" s="229">
        <f>O266*H266</f>
        <v>0</v>
      </c>
      <c r="Q266" s="229">
        <v>0</v>
      </c>
      <c r="R266" s="229">
        <f>Q266*H266</f>
        <v>0</v>
      </c>
      <c r="S266" s="229">
        <v>0.10000000000000001</v>
      </c>
      <c r="T266" s="230">
        <f>S266*H266</f>
        <v>0.70000000000000007</v>
      </c>
      <c r="AR266" s="23" t="s">
        <v>153</v>
      </c>
      <c r="AT266" s="23" t="s">
        <v>134</v>
      </c>
      <c r="AU266" s="23" t="s">
        <v>80</v>
      </c>
      <c r="AY266" s="23" t="s">
        <v>133</v>
      </c>
      <c r="BE266" s="231">
        <f>IF(N266="základní",J266,0)</f>
        <v>0</v>
      </c>
      <c r="BF266" s="231">
        <f>IF(N266="snížená",J266,0)</f>
        <v>0</v>
      </c>
      <c r="BG266" s="231">
        <f>IF(N266="zákl. přenesená",J266,0)</f>
        <v>0</v>
      </c>
      <c r="BH266" s="231">
        <f>IF(N266="sníž. přenesená",J266,0)</f>
        <v>0</v>
      </c>
      <c r="BI266" s="231">
        <f>IF(N266="nulová",J266,0)</f>
        <v>0</v>
      </c>
      <c r="BJ266" s="23" t="s">
        <v>78</v>
      </c>
      <c r="BK266" s="231">
        <f>ROUND(I266*H266,2)</f>
        <v>0</v>
      </c>
      <c r="BL266" s="23" t="s">
        <v>153</v>
      </c>
      <c r="BM266" s="23" t="s">
        <v>857</v>
      </c>
    </row>
    <row r="267" s="1" customFormat="1" ht="25.5" customHeight="1">
      <c r="B267" s="45"/>
      <c r="C267" s="220" t="s">
        <v>551</v>
      </c>
      <c r="D267" s="220" t="s">
        <v>134</v>
      </c>
      <c r="E267" s="221" t="s">
        <v>547</v>
      </c>
      <c r="F267" s="222" t="s">
        <v>548</v>
      </c>
      <c r="G267" s="223" t="s">
        <v>137</v>
      </c>
      <c r="H267" s="224">
        <v>2</v>
      </c>
      <c r="I267" s="225"/>
      <c r="J267" s="226">
        <f>ROUND(I267*H267,2)</f>
        <v>0</v>
      </c>
      <c r="K267" s="222" t="s">
        <v>162</v>
      </c>
      <c r="L267" s="71"/>
      <c r="M267" s="227" t="s">
        <v>21</v>
      </c>
      <c r="N267" s="228" t="s">
        <v>42</v>
      </c>
      <c r="O267" s="46"/>
      <c r="P267" s="229">
        <f>O267*H267</f>
        <v>0</v>
      </c>
      <c r="Q267" s="229">
        <v>0.21734000000000001</v>
      </c>
      <c r="R267" s="229">
        <f>Q267*H267</f>
        <v>0.43468000000000001</v>
      </c>
      <c r="S267" s="229">
        <v>0</v>
      </c>
      <c r="T267" s="230">
        <f>S267*H267</f>
        <v>0</v>
      </c>
      <c r="AR267" s="23" t="s">
        <v>153</v>
      </c>
      <c r="AT267" s="23" t="s">
        <v>134</v>
      </c>
      <c r="AU267" s="23" t="s">
        <v>80</v>
      </c>
      <c r="AY267" s="23" t="s">
        <v>133</v>
      </c>
      <c r="BE267" s="231">
        <f>IF(N267="základní",J267,0)</f>
        <v>0</v>
      </c>
      <c r="BF267" s="231">
        <f>IF(N267="snížená",J267,0)</f>
        <v>0</v>
      </c>
      <c r="BG267" s="231">
        <f>IF(N267="zákl. přenesená",J267,0)</f>
        <v>0</v>
      </c>
      <c r="BH267" s="231">
        <f>IF(N267="sníž. přenesená",J267,0)</f>
        <v>0</v>
      </c>
      <c r="BI267" s="231">
        <f>IF(N267="nulová",J267,0)</f>
        <v>0</v>
      </c>
      <c r="BJ267" s="23" t="s">
        <v>78</v>
      </c>
      <c r="BK267" s="231">
        <f>ROUND(I267*H267,2)</f>
        <v>0</v>
      </c>
      <c r="BL267" s="23" t="s">
        <v>153</v>
      </c>
      <c r="BM267" s="23" t="s">
        <v>858</v>
      </c>
    </row>
    <row r="268" s="1" customFormat="1">
      <c r="B268" s="45"/>
      <c r="C268" s="73"/>
      <c r="D268" s="232" t="s">
        <v>189</v>
      </c>
      <c r="E268" s="73"/>
      <c r="F268" s="233" t="s">
        <v>550</v>
      </c>
      <c r="G268" s="73"/>
      <c r="H268" s="73"/>
      <c r="I268" s="190"/>
      <c r="J268" s="73"/>
      <c r="K268" s="73"/>
      <c r="L268" s="71"/>
      <c r="M268" s="234"/>
      <c r="N268" s="46"/>
      <c r="O268" s="46"/>
      <c r="P268" s="46"/>
      <c r="Q268" s="46"/>
      <c r="R268" s="46"/>
      <c r="S268" s="46"/>
      <c r="T268" s="94"/>
      <c r="AT268" s="23" t="s">
        <v>189</v>
      </c>
      <c r="AU268" s="23" t="s">
        <v>80</v>
      </c>
    </row>
    <row r="269" s="1" customFormat="1" ht="16.5" customHeight="1">
      <c r="B269" s="45"/>
      <c r="C269" s="273" t="s">
        <v>555</v>
      </c>
      <c r="D269" s="273" t="s">
        <v>293</v>
      </c>
      <c r="E269" s="274" t="s">
        <v>552</v>
      </c>
      <c r="F269" s="275" t="s">
        <v>553</v>
      </c>
      <c r="G269" s="276" t="s">
        <v>137</v>
      </c>
      <c r="H269" s="277">
        <v>2</v>
      </c>
      <c r="I269" s="278"/>
      <c r="J269" s="279">
        <f>ROUND(I269*H269,2)</f>
        <v>0</v>
      </c>
      <c r="K269" s="275" t="s">
        <v>162</v>
      </c>
      <c r="L269" s="280"/>
      <c r="M269" s="281" t="s">
        <v>21</v>
      </c>
      <c r="N269" s="282" t="s">
        <v>42</v>
      </c>
      <c r="O269" s="46"/>
      <c r="P269" s="229">
        <f>O269*H269</f>
        <v>0</v>
      </c>
      <c r="Q269" s="229">
        <v>0.050599999999999999</v>
      </c>
      <c r="R269" s="229">
        <f>Q269*H269</f>
        <v>0.1012</v>
      </c>
      <c r="S269" s="229">
        <v>0</v>
      </c>
      <c r="T269" s="230">
        <f>S269*H269</f>
        <v>0</v>
      </c>
      <c r="AR269" s="23" t="s">
        <v>174</v>
      </c>
      <c r="AT269" s="23" t="s">
        <v>293</v>
      </c>
      <c r="AU269" s="23" t="s">
        <v>80</v>
      </c>
      <c r="AY269" s="23" t="s">
        <v>133</v>
      </c>
      <c r="BE269" s="231">
        <f>IF(N269="základní",J269,0)</f>
        <v>0</v>
      </c>
      <c r="BF269" s="231">
        <f>IF(N269="snížená",J269,0)</f>
        <v>0</v>
      </c>
      <c r="BG269" s="231">
        <f>IF(N269="zákl. přenesená",J269,0)</f>
        <v>0</v>
      </c>
      <c r="BH269" s="231">
        <f>IF(N269="sníž. přenesená",J269,0)</f>
        <v>0</v>
      </c>
      <c r="BI269" s="231">
        <f>IF(N269="nulová",J269,0)</f>
        <v>0</v>
      </c>
      <c r="BJ269" s="23" t="s">
        <v>78</v>
      </c>
      <c r="BK269" s="231">
        <f>ROUND(I269*H269,2)</f>
        <v>0</v>
      </c>
      <c r="BL269" s="23" t="s">
        <v>153</v>
      </c>
      <c r="BM269" s="23" t="s">
        <v>859</v>
      </c>
    </row>
    <row r="270" s="1" customFormat="1" ht="16.5" customHeight="1">
      <c r="B270" s="45"/>
      <c r="C270" s="273" t="s">
        <v>560</v>
      </c>
      <c r="D270" s="273" t="s">
        <v>293</v>
      </c>
      <c r="E270" s="274" t="s">
        <v>556</v>
      </c>
      <c r="F270" s="275" t="s">
        <v>557</v>
      </c>
      <c r="G270" s="276" t="s">
        <v>137</v>
      </c>
      <c r="H270" s="277">
        <v>2</v>
      </c>
      <c r="I270" s="278"/>
      <c r="J270" s="279">
        <f>ROUND(I270*H270,2)</f>
        <v>0</v>
      </c>
      <c r="K270" s="275" t="s">
        <v>162</v>
      </c>
      <c r="L270" s="280"/>
      <c r="M270" s="281" t="s">
        <v>21</v>
      </c>
      <c r="N270" s="282" t="s">
        <v>42</v>
      </c>
      <c r="O270" s="46"/>
      <c r="P270" s="229">
        <f>O270*H270</f>
        <v>0</v>
      </c>
      <c r="Q270" s="229">
        <v>0.00044000000000000002</v>
      </c>
      <c r="R270" s="229">
        <f>Q270*H270</f>
        <v>0.00088000000000000003</v>
      </c>
      <c r="S270" s="229">
        <v>0</v>
      </c>
      <c r="T270" s="230">
        <f>S270*H270</f>
        <v>0</v>
      </c>
      <c r="AR270" s="23" t="s">
        <v>174</v>
      </c>
      <c r="AT270" s="23" t="s">
        <v>293</v>
      </c>
      <c r="AU270" s="23" t="s">
        <v>80</v>
      </c>
      <c r="AY270" s="23" t="s">
        <v>133</v>
      </c>
      <c r="BE270" s="231">
        <f>IF(N270="základní",J270,0)</f>
        <v>0</v>
      </c>
      <c r="BF270" s="231">
        <f>IF(N270="snížená",J270,0)</f>
        <v>0</v>
      </c>
      <c r="BG270" s="231">
        <f>IF(N270="zákl. přenesená",J270,0)</f>
        <v>0</v>
      </c>
      <c r="BH270" s="231">
        <f>IF(N270="sníž. přenesená",J270,0)</f>
        <v>0</v>
      </c>
      <c r="BI270" s="231">
        <f>IF(N270="nulová",J270,0)</f>
        <v>0</v>
      </c>
      <c r="BJ270" s="23" t="s">
        <v>78</v>
      </c>
      <c r="BK270" s="231">
        <f>ROUND(I270*H270,2)</f>
        <v>0</v>
      </c>
      <c r="BL270" s="23" t="s">
        <v>153</v>
      </c>
      <c r="BM270" s="23" t="s">
        <v>860</v>
      </c>
    </row>
    <row r="271" s="1" customFormat="1" ht="16.5" customHeight="1">
      <c r="B271" s="45"/>
      <c r="C271" s="220" t="s">
        <v>565</v>
      </c>
      <c r="D271" s="220" t="s">
        <v>134</v>
      </c>
      <c r="E271" s="221" t="s">
        <v>861</v>
      </c>
      <c r="F271" s="222" t="s">
        <v>862</v>
      </c>
      <c r="G271" s="223" t="s">
        <v>137</v>
      </c>
      <c r="H271" s="224">
        <v>18</v>
      </c>
      <c r="I271" s="225"/>
      <c r="J271" s="226">
        <f>ROUND(I271*H271,2)</f>
        <v>0</v>
      </c>
      <c r="K271" s="222" t="s">
        <v>162</v>
      </c>
      <c r="L271" s="71"/>
      <c r="M271" s="227" t="s">
        <v>21</v>
      </c>
      <c r="N271" s="228" t="s">
        <v>42</v>
      </c>
      <c r="O271" s="46"/>
      <c r="P271" s="229">
        <f>O271*H271</f>
        <v>0</v>
      </c>
      <c r="Q271" s="229">
        <v>0.0070200000000000002</v>
      </c>
      <c r="R271" s="229">
        <f>Q271*H271</f>
        <v>0.12636</v>
      </c>
      <c r="S271" s="229">
        <v>0</v>
      </c>
      <c r="T271" s="230">
        <f>S271*H271</f>
        <v>0</v>
      </c>
      <c r="AR271" s="23" t="s">
        <v>153</v>
      </c>
      <c r="AT271" s="23" t="s">
        <v>134</v>
      </c>
      <c r="AU271" s="23" t="s">
        <v>80</v>
      </c>
      <c r="AY271" s="23" t="s">
        <v>133</v>
      </c>
      <c r="BE271" s="231">
        <f>IF(N271="základní",J271,0)</f>
        <v>0</v>
      </c>
      <c r="BF271" s="231">
        <f>IF(N271="snížená",J271,0)</f>
        <v>0</v>
      </c>
      <c r="BG271" s="231">
        <f>IF(N271="zákl. přenesená",J271,0)</f>
        <v>0</v>
      </c>
      <c r="BH271" s="231">
        <f>IF(N271="sníž. přenesená",J271,0)</f>
        <v>0</v>
      </c>
      <c r="BI271" s="231">
        <f>IF(N271="nulová",J271,0)</f>
        <v>0</v>
      </c>
      <c r="BJ271" s="23" t="s">
        <v>78</v>
      </c>
      <c r="BK271" s="231">
        <f>ROUND(I271*H271,2)</f>
        <v>0</v>
      </c>
      <c r="BL271" s="23" t="s">
        <v>153</v>
      </c>
      <c r="BM271" s="23" t="s">
        <v>863</v>
      </c>
    </row>
    <row r="272" s="1" customFormat="1">
      <c r="B272" s="45"/>
      <c r="C272" s="73"/>
      <c r="D272" s="232" t="s">
        <v>189</v>
      </c>
      <c r="E272" s="73"/>
      <c r="F272" s="233" t="s">
        <v>864</v>
      </c>
      <c r="G272" s="73"/>
      <c r="H272" s="73"/>
      <c r="I272" s="190"/>
      <c r="J272" s="73"/>
      <c r="K272" s="73"/>
      <c r="L272" s="71"/>
      <c r="M272" s="234"/>
      <c r="N272" s="46"/>
      <c r="O272" s="46"/>
      <c r="P272" s="46"/>
      <c r="Q272" s="46"/>
      <c r="R272" s="46"/>
      <c r="S272" s="46"/>
      <c r="T272" s="94"/>
      <c r="AT272" s="23" t="s">
        <v>189</v>
      </c>
      <c r="AU272" s="23" t="s">
        <v>80</v>
      </c>
    </row>
    <row r="273" s="1" customFormat="1">
      <c r="B273" s="45"/>
      <c r="C273" s="73"/>
      <c r="D273" s="232" t="s">
        <v>141</v>
      </c>
      <c r="E273" s="73"/>
      <c r="F273" s="233" t="s">
        <v>865</v>
      </c>
      <c r="G273" s="73"/>
      <c r="H273" s="73"/>
      <c r="I273" s="190"/>
      <c r="J273" s="73"/>
      <c r="K273" s="73"/>
      <c r="L273" s="71"/>
      <c r="M273" s="234"/>
      <c r="N273" s="46"/>
      <c r="O273" s="46"/>
      <c r="P273" s="46"/>
      <c r="Q273" s="46"/>
      <c r="R273" s="46"/>
      <c r="S273" s="46"/>
      <c r="T273" s="94"/>
      <c r="AT273" s="23" t="s">
        <v>141</v>
      </c>
      <c r="AU273" s="23" t="s">
        <v>80</v>
      </c>
    </row>
    <row r="274" s="1" customFormat="1" ht="16.5" customHeight="1">
      <c r="B274" s="45"/>
      <c r="C274" s="273" t="s">
        <v>569</v>
      </c>
      <c r="D274" s="273" t="s">
        <v>293</v>
      </c>
      <c r="E274" s="274" t="s">
        <v>866</v>
      </c>
      <c r="F274" s="275" t="s">
        <v>867</v>
      </c>
      <c r="G274" s="276" t="s">
        <v>137</v>
      </c>
      <c r="H274" s="277">
        <v>18</v>
      </c>
      <c r="I274" s="278"/>
      <c r="J274" s="279">
        <f>ROUND(I274*H274,2)</f>
        <v>0</v>
      </c>
      <c r="K274" s="275" t="s">
        <v>21</v>
      </c>
      <c r="L274" s="280"/>
      <c r="M274" s="281" t="s">
        <v>21</v>
      </c>
      <c r="N274" s="282" t="s">
        <v>42</v>
      </c>
      <c r="O274" s="46"/>
      <c r="P274" s="229">
        <f>O274*H274</f>
        <v>0</v>
      </c>
      <c r="Q274" s="229">
        <v>0</v>
      </c>
      <c r="R274" s="229">
        <f>Q274*H274</f>
        <v>0</v>
      </c>
      <c r="S274" s="229">
        <v>0</v>
      </c>
      <c r="T274" s="230">
        <f>S274*H274</f>
        <v>0</v>
      </c>
      <c r="AR274" s="23" t="s">
        <v>174</v>
      </c>
      <c r="AT274" s="23" t="s">
        <v>293</v>
      </c>
      <c r="AU274" s="23" t="s">
        <v>80</v>
      </c>
      <c r="AY274" s="23" t="s">
        <v>133</v>
      </c>
      <c r="BE274" s="231">
        <f>IF(N274="základní",J274,0)</f>
        <v>0</v>
      </c>
      <c r="BF274" s="231">
        <f>IF(N274="snížená",J274,0)</f>
        <v>0</v>
      </c>
      <c r="BG274" s="231">
        <f>IF(N274="zákl. přenesená",J274,0)</f>
        <v>0</v>
      </c>
      <c r="BH274" s="231">
        <f>IF(N274="sníž. přenesená",J274,0)</f>
        <v>0</v>
      </c>
      <c r="BI274" s="231">
        <f>IF(N274="nulová",J274,0)</f>
        <v>0</v>
      </c>
      <c r="BJ274" s="23" t="s">
        <v>78</v>
      </c>
      <c r="BK274" s="231">
        <f>ROUND(I274*H274,2)</f>
        <v>0</v>
      </c>
      <c r="BL274" s="23" t="s">
        <v>153</v>
      </c>
      <c r="BM274" s="23" t="s">
        <v>868</v>
      </c>
    </row>
    <row r="275" s="1" customFormat="1" ht="16.5" customHeight="1">
      <c r="B275" s="45"/>
      <c r="C275" s="220" t="s">
        <v>573</v>
      </c>
      <c r="D275" s="220" t="s">
        <v>134</v>
      </c>
      <c r="E275" s="221" t="s">
        <v>869</v>
      </c>
      <c r="F275" s="222" t="s">
        <v>870</v>
      </c>
      <c r="G275" s="223" t="s">
        <v>137</v>
      </c>
      <c r="H275" s="224">
        <v>18</v>
      </c>
      <c r="I275" s="225"/>
      <c r="J275" s="226">
        <f>ROUND(I275*H275,2)</f>
        <v>0</v>
      </c>
      <c r="K275" s="222" t="s">
        <v>162</v>
      </c>
      <c r="L275" s="71"/>
      <c r="M275" s="227" t="s">
        <v>21</v>
      </c>
      <c r="N275" s="228" t="s">
        <v>42</v>
      </c>
      <c r="O275" s="46"/>
      <c r="P275" s="229">
        <f>O275*H275</f>
        <v>0</v>
      </c>
      <c r="Q275" s="229">
        <v>0.42080000000000001</v>
      </c>
      <c r="R275" s="229">
        <f>Q275*H275</f>
        <v>7.5743999999999998</v>
      </c>
      <c r="S275" s="229">
        <v>0</v>
      </c>
      <c r="T275" s="230">
        <f>S275*H275</f>
        <v>0</v>
      </c>
      <c r="AR275" s="23" t="s">
        <v>153</v>
      </c>
      <c r="AT275" s="23" t="s">
        <v>134</v>
      </c>
      <c r="AU275" s="23" t="s">
        <v>80</v>
      </c>
      <c r="AY275" s="23" t="s">
        <v>133</v>
      </c>
      <c r="BE275" s="231">
        <f>IF(N275="základní",J275,0)</f>
        <v>0</v>
      </c>
      <c r="BF275" s="231">
        <f>IF(N275="snížená",J275,0)</f>
        <v>0</v>
      </c>
      <c r="BG275" s="231">
        <f>IF(N275="zákl. přenesená",J275,0)</f>
        <v>0</v>
      </c>
      <c r="BH275" s="231">
        <f>IF(N275="sníž. přenesená",J275,0)</f>
        <v>0</v>
      </c>
      <c r="BI275" s="231">
        <f>IF(N275="nulová",J275,0)</f>
        <v>0</v>
      </c>
      <c r="BJ275" s="23" t="s">
        <v>78</v>
      </c>
      <c r="BK275" s="231">
        <f>ROUND(I275*H275,2)</f>
        <v>0</v>
      </c>
      <c r="BL275" s="23" t="s">
        <v>153</v>
      </c>
      <c r="BM275" s="23" t="s">
        <v>871</v>
      </c>
    </row>
    <row r="276" s="1" customFormat="1">
      <c r="B276" s="45"/>
      <c r="C276" s="73"/>
      <c r="D276" s="232" t="s">
        <v>189</v>
      </c>
      <c r="E276" s="73"/>
      <c r="F276" s="233" t="s">
        <v>872</v>
      </c>
      <c r="G276" s="73"/>
      <c r="H276" s="73"/>
      <c r="I276" s="190"/>
      <c r="J276" s="73"/>
      <c r="K276" s="73"/>
      <c r="L276" s="71"/>
      <c r="M276" s="234"/>
      <c r="N276" s="46"/>
      <c r="O276" s="46"/>
      <c r="P276" s="46"/>
      <c r="Q276" s="46"/>
      <c r="R276" s="46"/>
      <c r="S276" s="46"/>
      <c r="T276" s="94"/>
      <c r="AT276" s="23" t="s">
        <v>189</v>
      </c>
      <c r="AU276" s="23" t="s">
        <v>80</v>
      </c>
    </row>
    <row r="277" s="1" customFormat="1">
      <c r="B277" s="45"/>
      <c r="C277" s="73"/>
      <c r="D277" s="232" t="s">
        <v>141</v>
      </c>
      <c r="E277" s="73"/>
      <c r="F277" s="233" t="s">
        <v>865</v>
      </c>
      <c r="G277" s="73"/>
      <c r="H277" s="73"/>
      <c r="I277" s="190"/>
      <c r="J277" s="73"/>
      <c r="K277" s="73"/>
      <c r="L277" s="71"/>
      <c r="M277" s="234"/>
      <c r="N277" s="46"/>
      <c r="O277" s="46"/>
      <c r="P277" s="46"/>
      <c r="Q277" s="46"/>
      <c r="R277" s="46"/>
      <c r="S277" s="46"/>
      <c r="T277" s="94"/>
      <c r="AT277" s="23" t="s">
        <v>141</v>
      </c>
      <c r="AU277" s="23" t="s">
        <v>80</v>
      </c>
    </row>
    <row r="278" s="1" customFormat="1" ht="16.5" customHeight="1">
      <c r="B278" s="45"/>
      <c r="C278" s="273" t="s">
        <v>577</v>
      </c>
      <c r="D278" s="273" t="s">
        <v>293</v>
      </c>
      <c r="E278" s="274" t="s">
        <v>873</v>
      </c>
      <c r="F278" s="275" t="s">
        <v>874</v>
      </c>
      <c r="G278" s="276" t="s">
        <v>137</v>
      </c>
      <c r="H278" s="277">
        <v>18</v>
      </c>
      <c r="I278" s="278"/>
      <c r="J278" s="279">
        <f>ROUND(I278*H278,2)</f>
        <v>0</v>
      </c>
      <c r="K278" s="275" t="s">
        <v>162</v>
      </c>
      <c r="L278" s="280"/>
      <c r="M278" s="281" t="s">
        <v>21</v>
      </c>
      <c r="N278" s="282" t="s">
        <v>42</v>
      </c>
      <c r="O278" s="46"/>
      <c r="P278" s="229">
        <f>O278*H278</f>
        <v>0</v>
      </c>
      <c r="Q278" s="229">
        <v>0.052999999999999998</v>
      </c>
      <c r="R278" s="229">
        <f>Q278*H278</f>
        <v>0.95399999999999996</v>
      </c>
      <c r="S278" s="229">
        <v>0</v>
      </c>
      <c r="T278" s="230">
        <f>S278*H278</f>
        <v>0</v>
      </c>
      <c r="AR278" s="23" t="s">
        <v>174</v>
      </c>
      <c r="AT278" s="23" t="s">
        <v>293</v>
      </c>
      <c r="AU278" s="23" t="s">
        <v>80</v>
      </c>
      <c r="AY278" s="23" t="s">
        <v>133</v>
      </c>
      <c r="BE278" s="231">
        <f>IF(N278="základní",J278,0)</f>
        <v>0</v>
      </c>
      <c r="BF278" s="231">
        <f>IF(N278="snížená",J278,0)</f>
        <v>0</v>
      </c>
      <c r="BG278" s="231">
        <f>IF(N278="zákl. přenesená",J278,0)</f>
        <v>0</v>
      </c>
      <c r="BH278" s="231">
        <f>IF(N278="sníž. přenesená",J278,0)</f>
        <v>0</v>
      </c>
      <c r="BI278" s="231">
        <f>IF(N278="nulová",J278,0)</f>
        <v>0</v>
      </c>
      <c r="BJ278" s="23" t="s">
        <v>78</v>
      </c>
      <c r="BK278" s="231">
        <f>ROUND(I278*H278,2)</f>
        <v>0</v>
      </c>
      <c r="BL278" s="23" t="s">
        <v>153</v>
      </c>
      <c r="BM278" s="23" t="s">
        <v>875</v>
      </c>
    </row>
    <row r="279" s="10" customFormat="1" ht="29.88" customHeight="1">
      <c r="B279" s="204"/>
      <c r="C279" s="205"/>
      <c r="D279" s="206" t="s">
        <v>70</v>
      </c>
      <c r="E279" s="218" t="s">
        <v>81</v>
      </c>
      <c r="F279" s="218" t="s">
        <v>559</v>
      </c>
      <c r="G279" s="205"/>
      <c r="H279" s="205"/>
      <c r="I279" s="208"/>
      <c r="J279" s="219">
        <f>BK279</f>
        <v>0</v>
      </c>
      <c r="K279" s="205"/>
      <c r="L279" s="210"/>
      <c r="M279" s="211"/>
      <c r="N279" s="212"/>
      <c r="O279" s="212"/>
      <c r="P279" s="213">
        <f>SUM(P280:P336)</f>
        <v>0</v>
      </c>
      <c r="Q279" s="212"/>
      <c r="R279" s="213">
        <f>SUM(R280:R336)</f>
        <v>255.08498400000002</v>
      </c>
      <c r="S279" s="212"/>
      <c r="T279" s="214">
        <f>SUM(T280:T336)</f>
        <v>3.1850000000000001</v>
      </c>
      <c r="AR279" s="215" t="s">
        <v>78</v>
      </c>
      <c r="AT279" s="216" t="s">
        <v>70</v>
      </c>
      <c r="AU279" s="216" t="s">
        <v>78</v>
      </c>
      <c r="AY279" s="215" t="s">
        <v>133</v>
      </c>
      <c r="BK279" s="217">
        <f>SUM(BK280:BK336)</f>
        <v>0</v>
      </c>
    </row>
    <row r="280" s="1" customFormat="1" ht="16.5" customHeight="1">
      <c r="B280" s="45"/>
      <c r="C280" s="220" t="s">
        <v>582</v>
      </c>
      <c r="D280" s="220" t="s">
        <v>134</v>
      </c>
      <c r="E280" s="221" t="s">
        <v>876</v>
      </c>
      <c r="F280" s="222" t="s">
        <v>877</v>
      </c>
      <c r="G280" s="223" t="s">
        <v>236</v>
      </c>
      <c r="H280" s="224">
        <v>4</v>
      </c>
      <c r="I280" s="225"/>
      <c r="J280" s="226">
        <f>ROUND(I280*H280,2)</f>
        <v>0</v>
      </c>
      <c r="K280" s="222" t="s">
        <v>162</v>
      </c>
      <c r="L280" s="71"/>
      <c r="M280" s="227" t="s">
        <v>21</v>
      </c>
      <c r="N280" s="228" t="s">
        <v>42</v>
      </c>
      <c r="O280" s="46"/>
      <c r="P280" s="229">
        <f>O280*H280</f>
        <v>0</v>
      </c>
      <c r="Q280" s="229">
        <v>0.040079999999999998</v>
      </c>
      <c r="R280" s="229">
        <f>Q280*H280</f>
        <v>0.16031999999999999</v>
      </c>
      <c r="S280" s="229">
        <v>0</v>
      </c>
      <c r="T280" s="230">
        <f>S280*H280</f>
        <v>0</v>
      </c>
      <c r="AR280" s="23" t="s">
        <v>153</v>
      </c>
      <c r="AT280" s="23" t="s">
        <v>134</v>
      </c>
      <c r="AU280" s="23" t="s">
        <v>80</v>
      </c>
      <c r="AY280" s="23" t="s">
        <v>133</v>
      </c>
      <c r="BE280" s="231">
        <f>IF(N280="základní",J280,0)</f>
        <v>0</v>
      </c>
      <c r="BF280" s="231">
        <f>IF(N280="snížená",J280,0)</f>
        <v>0</v>
      </c>
      <c r="BG280" s="231">
        <f>IF(N280="zákl. přenesená",J280,0)</f>
        <v>0</v>
      </c>
      <c r="BH280" s="231">
        <f>IF(N280="sníž. přenesená",J280,0)</f>
        <v>0</v>
      </c>
      <c r="BI280" s="231">
        <f>IF(N280="nulová",J280,0)</f>
        <v>0</v>
      </c>
      <c r="BJ280" s="23" t="s">
        <v>78</v>
      </c>
      <c r="BK280" s="231">
        <f>ROUND(I280*H280,2)</f>
        <v>0</v>
      </c>
      <c r="BL280" s="23" t="s">
        <v>153</v>
      </c>
      <c r="BM280" s="23" t="s">
        <v>878</v>
      </c>
    </row>
    <row r="281" s="1" customFormat="1">
      <c r="B281" s="45"/>
      <c r="C281" s="73"/>
      <c r="D281" s="232" t="s">
        <v>189</v>
      </c>
      <c r="E281" s="73"/>
      <c r="F281" s="233" t="s">
        <v>879</v>
      </c>
      <c r="G281" s="73"/>
      <c r="H281" s="73"/>
      <c r="I281" s="190"/>
      <c r="J281" s="73"/>
      <c r="K281" s="73"/>
      <c r="L281" s="71"/>
      <c r="M281" s="234"/>
      <c r="N281" s="46"/>
      <c r="O281" s="46"/>
      <c r="P281" s="46"/>
      <c r="Q281" s="46"/>
      <c r="R281" s="46"/>
      <c r="S281" s="46"/>
      <c r="T281" s="94"/>
      <c r="AT281" s="23" t="s">
        <v>189</v>
      </c>
      <c r="AU281" s="23" t="s">
        <v>80</v>
      </c>
    </row>
    <row r="282" s="1" customFormat="1" ht="25.5" customHeight="1">
      <c r="B282" s="45"/>
      <c r="C282" s="273" t="s">
        <v>587</v>
      </c>
      <c r="D282" s="273" t="s">
        <v>293</v>
      </c>
      <c r="E282" s="274" t="s">
        <v>880</v>
      </c>
      <c r="F282" s="275" t="s">
        <v>881</v>
      </c>
      <c r="G282" s="276" t="s">
        <v>137</v>
      </c>
      <c r="H282" s="277">
        <v>2</v>
      </c>
      <c r="I282" s="278"/>
      <c r="J282" s="279">
        <f>ROUND(I282*H282,2)</f>
        <v>0</v>
      </c>
      <c r="K282" s="275" t="s">
        <v>21</v>
      </c>
      <c r="L282" s="280"/>
      <c r="M282" s="281" t="s">
        <v>21</v>
      </c>
      <c r="N282" s="282" t="s">
        <v>42</v>
      </c>
      <c r="O282" s="46"/>
      <c r="P282" s="229">
        <f>O282*H282</f>
        <v>0</v>
      </c>
      <c r="Q282" s="229">
        <v>0</v>
      </c>
      <c r="R282" s="229">
        <f>Q282*H282</f>
        <v>0</v>
      </c>
      <c r="S282" s="229">
        <v>0</v>
      </c>
      <c r="T282" s="230">
        <f>S282*H282</f>
        <v>0</v>
      </c>
      <c r="AR282" s="23" t="s">
        <v>174</v>
      </c>
      <c r="AT282" s="23" t="s">
        <v>293</v>
      </c>
      <c r="AU282" s="23" t="s">
        <v>80</v>
      </c>
      <c r="AY282" s="23" t="s">
        <v>133</v>
      </c>
      <c r="BE282" s="231">
        <f>IF(N282="základní",J282,0)</f>
        <v>0</v>
      </c>
      <c r="BF282" s="231">
        <f>IF(N282="snížená",J282,0)</f>
        <v>0</v>
      </c>
      <c r="BG282" s="231">
        <f>IF(N282="zákl. přenesená",J282,0)</f>
        <v>0</v>
      </c>
      <c r="BH282" s="231">
        <f>IF(N282="sníž. přenesená",J282,0)</f>
        <v>0</v>
      </c>
      <c r="BI282" s="231">
        <f>IF(N282="nulová",J282,0)</f>
        <v>0</v>
      </c>
      <c r="BJ282" s="23" t="s">
        <v>78</v>
      </c>
      <c r="BK282" s="231">
        <f>ROUND(I282*H282,2)</f>
        <v>0</v>
      </c>
      <c r="BL282" s="23" t="s">
        <v>153</v>
      </c>
      <c r="BM282" s="23" t="s">
        <v>882</v>
      </c>
    </row>
    <row r="283" s="1" customFormat="1" ht="16.5" customHeight="1">
      <c r="B283" s="45"/>
      <c r="C283" s="220" t="s">
        <v>591</v>
      </c>
      <c r="D283" s="220" t="s">
        <v>134</v>
      </c>
      <c r="E283" s="221" t="s">
        <v>883</v>
      </c>
      <c r="F283" s="222" t="s">
        <v>884</v>
      </c>
      <c r="G283" s="223" t="s">
        <v>236</v>
      </c>
      <c r="H283" s="224">
        <v>5</v>
      </c>
      <c r="I283" s="225"/>
      <c r="J283" s="226">
        <f>ROUND(I283*H283,2)</f>
        <v>0</v>
      </c>
      <c r="K283" s="222" t="s">
        <v>162</v>
      </c>
      <c r="L283" s="71"/>
      <c r="M283" s="227" t="s">
        <v>21</v>
      </c>
      <c r="N283" s="228" t="s">
        <v>42</v>
      </c>
      <c r="O283" s="46"/>
      <c r="P283" s="229">
        <f>O283*H283</f>
        <v>0</v>
      </c>
      <c r="Q283" s="229">
        <v>0.00084000000000000003</v>
      </c>
      <c r="R283" s="229">
        <f>Q283*H283</f>
        <v>0.0042000000000000006</v>
      </c>
      <c r="S283" s="229">
        <v>0</v>
      </c>
      <c r="T283" s="230">
        <f>S283*H283</f>
        <v>0</v>
      </c>
      <c r="AR283" s="23" t="s">
        <v>153</v>
      </c>
      <c r="AT283" s="23" t="s">
        <v>134</v>
      </c>
      <c r="AU283" s="23" t="s">
        <v>80</v>
      </c>
      <c r="AY283" s="23" t="s">
        <v>133</v>
      </c>
      <c r="BE283" s="231">
        <f>IF(N283="základní",J283,0)</f>
        <v>0</v>
      </c>
      <c r="BF283" s="231">
        <f>IF(N283="snížená",J283,0)</f>
        <v>0</v>
      </c>
      <c r="BG283" s="231">
        <f>IF(N283="zákl. přenesená",J283,0)</f>
        <v>0</v>
      </c>
      <c r="BH283" s="231">
        <f>IF(N283="sníž. přenesená",J283,0)</f>
        <v>0</v>
      </c>
      <c r="BI283" s="231">
        <f>IF(N283="nulová",J283,0)</f>
        <v>0</v>
      </c>
      <c r="BJ283" s="23" t="s">
        <v>78</v>
      </c>
      <c r="BK283" s="231">
        <f>ROUND(I283*H283,2)</f>
        <v>0</v>
      </c>
      <c r="BL283" s="23" t="s">
        <v>153</v>
      </c>
      <c r="BM283" s="23" t="s">
        <v>885</v>
      </c>
    </row>
    <row r="284" s="1" customFormat="1">
      <c r="B284" s="45"/>
      <c r="C284" s="73"/>
      <c r="D284" s="232" t="s">
        <v>189</v>
      </c>
      <c r="E284" s="73"/>
      <c r="F284" s="233" t="s">
        <v>879</v>
      </c>
      <c r="G284" s="73"/>
      <c r="H284" s="73"/>
      <c r="I284" s="190"/>
      <c r="J284" s="73"/>
      <c r="K284" s="73"/>
      <c r="L284" s="71"/>
      <c r="M284" s="234"/>
      <c r="N284" s="46"/>
      <c r="O284" s="46"/>
      <c r="P284" s="46"/>
      <c r="Q284" s="46"/>
      <c r="R284" s="46"/>
      <c r="S284" s="46"/>
      <c r="T284" s="94"/>
      <c r="AT284" s="23" t="s">
        <v>189</v>
      </c>
      <c r="AU284" s="23" t="s">
        <v>80</v>
      </c>
    </row>
    <row r="285" s="1" customFormat="1">
      <c r="B285" s="45"/>
      <c r="C285" s="73"/>
      <c r="D285" s="232" t="s">
        <v>141</v>
      </c>
      <c r="E285" s="73"/>
      <c r="F285" s="233" t="s">
        <v>886</v>
      </c>
      <c r="G285" s="73"/>
      <c r="H285" s="73"/>
      <c r="I285" s="190"/>
      <c r="J285" s="73"/>
      <c r="K285" s="73"/>
      <c r="L285" s="71"/>
      <c r="M285" s="234"/>
      <c r="N285" s="46"/>
      <c r="O285" s="46"/>
      <c r="P285" s="46"/>
      <c r="Q285" s="46"/>
      <c r="R285" s="46"/>
      <c r="S285" s="46"/>
      <c r="T285" s="94"/>
      <c r="AT285" s="23" t="s">
        <v>141</v>
      </c>
      <c r="AU285" s="23" t="s">
        <v>80</v>
      </c>
    </row>
    <row r="286" s="1" customFormat="1" ht="25.5" customHeight="1">
      <c r="B286" s="45"/>
      <c r="C286" s="220" t="s">
        <v>597</v>
      </c>
      <c r="D286" s="220" t="s">
        <v>134</v>
      </c>
      <c r="E286" s="221" t="s">
        <v>561</v>
      </c>
      <c r="F286" s="222" t="s">
        <v>562</v>
      </c>
      <c r="G286" s="223" t="s">
        <v>137</v>
      </c>
      <c r="H286" s="224">
        <v>6</v>
      </c>
      <c r="I286" s="225"/>
      <c r="J286" s="226">
        <f>ROUND(I286*H286,2)</f>
        <v>0</v>
      </c>
      <c r="K286" s="222" t="s">
        <v>162</v>
      </c>
      <c r="L286" s="71"/>
      <c r="M286" s="227" t="s">
        <v>21</v>
      </c>
      <c r="N286" s="228" t="s">
        <v>42</v>
      </c>
      <c r="O286" s="46"/>
      <c r="P286" s="229">
        <f>O286*H286</f>
        <v>0</v>
      </c>
      <c r="Q286" s="229">
        <v>0.00069999999999999999</v>
      </c>
      <c r="R286" s="229">
        <f>Q286*H286</f>
        <v>0.0041999999999999997</v>
      </c>
      <c r="S286" s="229">
        <v>0</v>
      </c>
      <c r="T286" s="230">
        <f>S286*H286</f>
        <v>0</v>
      </c>
      <c r="AR286" s="23" t="s">
        <v>153</v>
      </c>
      <c r="AT286" s="23" t="s">
        <v>134</v>
      </c>
      <c r="AU286" s="23" t="s">
        <v>80</v>
      </c>
      <c r="AY286" s="23" t="s">
        <v>133</v>
      </c>
      <c r="BE286" s="231">
        <f>IF(N286="základní",J286,0)</f>
        <v>0</v>
      </c>
      <c r="BF286" s="231">
        <f>IF(N286="snížená",J286,0)</f>
        <v>0</v>
      </c>
      <c r="BG286" s="231">
        <f>IF(N286="zákl. přenesená",J286,0)</f>
        <v>0</v>
      </c>
      <c r="BH286" s="231">
        <f>IF(N286="sníž. přenesená",J286,0)</f>
        <v>0</v>
      </c>
      <c r="BI286" s="231">
        <f>IF(N286="nulová",J286,0)</f>
        <v>0</v>
      </c>
      <c r="BJ286" s="23" t="s">
        <v>78</v>
      </c>
      <c r="BK286" s="231">
        <f>ROUND(I286*H286,2)</f>
        <v>0</v>
      </c>
      <c r="BL286" s="23" t="s">
        <v>153</v>
      </c>
      <c r="BM286" s="23" t="s">
        <v>887</v>
      </c>
    </row>
    <row r="287" s="1" customFormat="1">
      <c r="B287" s="45"/>
      <c r="C287" s="73"/>
      <c r="D287" s="232" t="s">
        <v>189</v>
      </c>
      <c r="E287" s="73"/>
      <c r="F287" s="233" t="s">
        <v>564</v>
      </c>
      <c r="G287" s="73"/>
      <c r="H287" s="73"/>
      <c r="I287" s="190"/>
      <c r="J287" s="73"/>
      <c r="K287" s="73"/>
      <c r="L287" s="71"/>
      <c r="M287" s="234"/>
      <c r="N287" s="46"/>
      <c r="O287" s="46"/>
      <c r="P287" s="46"/>
      <c r="Q287" s="46"/>
      <c r="R287" s="46"/>
      <c r="S287" s="46"/>
      <c r="T287" s="94"/>
      <c r="AT287" s="23" t="s">
        <v>189</v>
      </c>
      <c r="AU287" s="23" t="s">
        <v>80</v>
      </c>
    </row>
    <row r="288" s="1" customFormat="1" ht="16.5" customHeight="1">
      <c r="B288" s="45"/>
      <c r="C288" s="273" t="s">
        <v>601</v>
      </c>
      <c r="D288" s="273" t="s">
        <v>293</v>
      </c>
      <c r="E288" s="274" t="s">
        <v>888</v>
      </c>
      <c r="F288" s="275" t="s">
        <v>889</v>
      </c>
      <c r="G288" s="276" t="s">
        <v>137</v>
      </c>
      <c r="H288" s="277">
        <v>4</v>
      </c>
      <c r="I288" s="278"/>
      <c r="J288" s="279">
        <f>ROUND(I288*H288,2)</f>
        <v>0</v>
      </c>
      <c r="K288" s="275" t="s">
        <v>162</v>
      </c>
      <c r="L288" s="280"/>
      <c r="M288" s="281" t="s">
        <v>21</v>
      </c>
      <c r="N288" s="282" t="s">
        <v>42</v>
      </c>
      <c r="O288" s="46"/>
      <c r="P288" s="229">
        <f>O288*H288</f>
        <v>0</v>
      </c>
      <c r="Q288" s="229">
        <v>0.0035999999999999999</v>
      </c>
      <c r="R288" s="229">
        <f>Q288*H288</f>
        <v>0.0144</v>
      </c>
      <c r="S288" s="229">
        <v>0</v>
      </c>
      <c r="T288" s="230">
        <f>S288*H288</f>
        <v>0</v>
      </c>
      <c r="AR288" s="23" t="s">
        <v>174</v>
      </c>
      <c r="AT288" s="23" t="s">
        <v>293</v>
      </c>
      <c r="AU288" s="23" t="s">
        <v>80</v>
      </c>
      <c r="AY288" s="23" t="s">
        <v>133</v>
      </c>
      <c r="BE288" s="231">
        <f>IF(N288="základní",J288,0)</f>
        <v>0</v>
      </c>
      <c r="BF288" s="231">
        <f>IF(N288="snížená",J288,0)</f>
        <v>0</v>
      </c>
      <c r="BG288" s="231">
        <f>IF(N288="zákl. přenesená",J288,0)</f>
        <v>0</v>
      </c>
      <c r="BH288" s="231">
        <f>IF(N288="sníž. přenesená",J288,0)</f>
        <v>0</v>
      </c>
      <c r="BI288" s="231">
        <f>IF(N288="nulová",J288,0)</f>
        <v>0</v>
      </c>
      <c r="BJ288" s="23" t="s">
        <v>78</v>
      </c>
      <c r="BK288" s="231">
        <f>ROUND(I288*H288,2)</f>
        <v>0</v>
      </c>
      <c r="BL288" s="23" t="s">
        <v>153</v>
      </c>
      <c r="BM288" s="23" t="s">
        <v>890</v>
      </c>
    </row>
    <row r="289" s="1" customFormat="1" ht="25.5" customHeight="1">
      <c r="B289" s="45"/>
      <c r="C289" s="273" t="s">
        <v>605</v>
      </c>
      <c r="D289" s="273" t="s">
        <v>293</v>
      </c>
      <c r="E289" s="274" t="s">
        <v>891</v>
      </c>
      <c r="F289" s="275" t="s">
        <v>892</v>
      </c>
      <c r="G289" s="276" t="s">
        <v>137</v>
      </c>
      <c r="H289" s="277">
        <v>2</v>
      </c>
      <c r="I289" s="278"/>
      <c r="J289" s="279">
        <f>ROUND(I289*H289,2)</f>
        <v>0</v>
      </c>
      <c r="K289" s="275" t="s">
        <v>162</v>
      </c>
      <c r="L289" s="280"/>
      <c r="M289" s="281" t="s">
        <v>21</v>
      </c>
      <c r="N289" s="282" t="s">
        <v>42</v>
      </c>
      <c r="O289" s="46"/>
      <c r="P289" s="229">
        <f>O289*H289</f>
        <v>0</v>
      </c>
      <c r="Q289" s="229">
        <v>0.0041999999999999997</v>
      </c>
      <c r="R289" s="229">
        <f>Q289*H289</f>
        <v>0.0083999999999999995</v>
      </c>
      <c r="S289" s="229">
        <v>0</v>
      </c>
      <c r="T289" s="230">
        <f>S289*H289</f>
        <v>0</v>
      </c>
      <c r="AR289" s="23" t="s">
        <v>174</v>
      </c>
      <c r="AT289" s="23" t="s">
        <v>293</v>
      </c>
      <c r="AU289" s="23" t="s">
        <v>80</v>
      </c>
      <c r="AY289" s="23" t="s">
        <v>133</v>
      </c>
      <c r="BE289" s="231">
        <f>IF(N289="základní",J289,0)</f>
        <v>0</v>
      </c>
      <c r="BF289" s="231">
        <f>IF(N289="snížená",J289,0)</f>
        <v>0</v>
      </c>
      <c r="BG289" s="231">
        <f>IF(N289="zákl. přenesená",J289,0)</f>
        <v>0</v>
      </c>
      <c r="BH289" s="231">
        <f>IF(N289="sníž. přenesená",J289,0)</f>
        <v>0</v>
      </c>
      <c r="BI289" s="231">
        <f>IF(N289="nulová",J289,0)</f>
        <v>0</v>
      </c>
      <c r="BJ289" s="23" t="s">
        <v>78</v>
      </c>
      <c r="BK289" s="231">
        <f>ROUND(I289*H289,2)</f>
        <v>0</v>
      </c>
      <c r="BL289" s="23" t="s">
        <v>153</v>
      </c>
      <c r="BM289" s="23" t="s">
        <v>893</v>
      </c>
    </row>
    <row r="290" s="1" customFormat="1" ht="16.5" customHeight="1">
      <c r="B290" s="45"/>
      <c r="C290" s="220" t="s">
        <v>610</v>
      </c>
      <c r="D290" s="220" t="s">
        <v>134</v>
      </c>
      <c r="E290" s="221" t="s">
        <v>583</v>
      </c>
      <c r="F290" s="222" t="s">
        <v>584</v>
      </c>
      <c r="G290" s="223" t="s">
        <v>137</v>
      </c>
      <c r="H290" s="224">
        <v>6</v>
      </c>
      <c r="I290" s="225"/>
      <c r="J290" s="226">
        <f>ROUND(I290*H290,2)</f>
        <v>0</v>
      </c>
      <c r="K290" s="222" t="s">
        <v>162</v>
      </c>
      <c r="L290" s="71"/>
      <c r="M290" s="227" t="s">
        <v>21</v>
      </c>
      <c r="N290" s="228" t="s">
        <v>42</v>
      </c>
      <c r="O290" s="46"/>
      <c r="P290" s="229">
        <f>O290*H290</f>
        <v>0</v>
      </c>
      <c r="Q290" s="229">
        <v>0.11241</v>
      </c>
      <c r="R290" s="229">
        <f>Q290*H290</f>
        <v>0.67445999999999995</v>
      </c>
      <c r="S290" s="229">
        <v>0</v>
      </c>
      <c r="T290" s="230">
        <f>S290*H290</f>
        <v>0</v>
      </c>
      <c r="AR290" s="23" t="s">
        <v>153</v>
      </c>
      <c r="AT290" s="23" t="s">
        <v>134</v>
      </c>
      <c r="AU290" s="23" t="s">
        <v>80</v>
      </c>
      <c r="AY290" s="23" t="s">
        <v>133</v>
      </c>
      <c r="BE290" s="231">
        <f>IF(N290="základní",J290,0)</f>
        <v>0</v>
      </c>
      <c r="BF290" s="231">
        <f>IF(N290="snížená",J290,0)</f>
        <v>0</v>
      </c>
      <c r="BG290" s="231">
        <f>IF(N290="zákl. přenesená",J290,0)</f>
        <v>0</v>
      </c>
      <c r="BH290" s="231">
        <f>IF(N290="sníž. přenesená",J290,0)</f>
        <v>0</v>
      </c>
      <c r="BI290" s="231">
        <f>IF(N290="nulová",J290,0)</f>
        <v>0</v>
      </c>
      <c r="BJ290" s="23" t="s">
        <v>78</v>
      </c>
      <c r="BK290" s="231">
        <f>ROUND(I290*H290,2)</f>
        <v>0</v>
      </c>
      <c r="BL290" s="23" t="s">
        <v>153</v>
      </c>
      <c r="BM290" s="23" t="s">
        <v>894</v>
      </c>
    </row>
    <row r="291" s="1" customFormat="1">
      <c r="B291" s="45"/>
      <c r="C291" s="73"/>
      <c r="D291" s="232" t="s">
        <v>189</v>
      </c>
      <c r="E291" s="73"/>
      <c r="F291" s="233" t="s">
        <v>586</v>
      </c>
      <c r="G291" s="73"/>
      <c r="H291" s="73"/>
      <c r="I291" s="190"/>
      <c r="J291" s="73"/>
      <c r="K291" s="73"/>
      <c r="L291" s="71"/>
      <c r="M291" s="234"/>
      <c r="N291" s="46"/>
      <c r="O291" s="46"/>
      <c r="P291" s="46"/>
      <c r="Q291" s="46"/>
      <c r="R291" s="46"/>
      <c r="S291" s="46"/>
      <c r="T291" s="94"/>
      <c r="AT291" s="23" t="s">
        <v>189</v>
      </c>
      <c r="AU291" s="23" t="s">
        <v>80</v>
      </c>
    </row>
    <row r="292" s="1" customFormat="1" ht="16.5" customHeight="1">
      <c r="B292" s="45"/>
      <c r="C292" s="273" t="s">
        <v>614</v>
      </c>
      <c r="D292" s="273" t="s">
        <v>293</v>
      </c>
      <c r="E292" s="274" t="s">
        <v>588</v>
      </c>
      <c r="F292" s="275" t="s">
        <v>589</v>
      </c>
      <c r="G292" s="276" t="s">
        <v>137</v>
      </c>
      <c r="H292" s="277">
        <v>6</v>
      </c>
      <c r="I292" s="278"/>
      <c r="J292" s="279">
        <f>ROUND(I292*H292,2)</f>
        <v>0</v>
      </c>
      <c r="K292" s="275" t="s">
        <v>162</v>
      </c>
      <c r="L292" s="280"/>
      <c r="M292" s="281" t="s">
        <v>21</v>
      </c>
      <c r="N292" s="282" t="s">
        <v>42</v>
      </c>
      <c r="O292" s="46"/>
      <c r="P292" s="229">
        <f>O292*H292</f>
        <v>0</v>
      </c>
      <c r="Q292" s="229">
        <v>0.0061000000000000004</v>
      </c>
      <c r="R292" s="229">
        <f>Q292*H292</f>
        <v>0.036600000000000001</v>
      </c>
      <c r="S292" s="229">
        <v>0</v>
      </c>
      <c r="T292" s="230">
        <f>S292*H292</f>
        <v>0</v>
      </c>
      <c r="AR292" s="23" t="s">
        <v>174</v>
      </c>
      <c r="AT292" s="23" t="s">
        <v>293</v>
      </c>
      <c r="AU292" s="23" t="s">
        <v>80</v>
      </c>
      <c r="AY292" s="23" t="s">
        <v>133</v>
      </c>
      <c r="BE292" s="231">
        <f>IF(N292="základní",J292,0)</f>
        <v>0</v>
      </c>
      <c r="BF292" s="231">
        <f>IF(N292="snížená",J292,0)</f>
        <v>0</v>
      </c>
      <c r="BG292" s="231">
        <f>IF(N292="zákl. přenesená",J292,0)</f>
        <v>0</v>
      </c>
      <c r="BH292" s="231">
        <f>IF(N292="sníž. přenesená",J292,0)</f>
        <v>0</v>
      </c>
      <c r="BI292" s="231">
        <f>IF(N292="nulová",J292,0)</f>
        <v>0</v>
      </c>
      <c r="BJ292" s="23" t="s">
        <v>78</v>
      </c>
      <c r="BK292" s="231">
        <f>ROUND(I292*H292,2)</f>
        <v>0</v>
      </c>
      <c r="BL292" s="23" t="s">
        <v>153</v>
      </c>
      <c r="BM292" s="23" t="s">
        <v>895</v>
      </c>
    </row>
    <row r="293" s="1" customFormat="1" ht="25.5" customHeight="1">
      <c r="B293" s="45"/>
      <c r="C293" s="220" t="s">
        <v>618</v>
      </c>
      <c r="D293" s="220" t="s">
        <v>134</v>
      </c>
      <c r="E293" s="221" t="s">
        <v>896</v>
      </c>
      <c r="F293" s="222" t="s">
        <v>897</v>
      </c>
      <c r="G293" s="223" t="s">
        <v>187</v>
      </c>
      <c r="H293" s="224">
        <v>1</v>
      </c>
      <c r="I293" s="225"/>
      <c r="J293" s="226">
        <f>ROUND(I293*H293,2)</f>
        <v>0</v>
      </c>
      <c r="K293" s="222" t="s">
        <v>162</v>
      </c>
      <c r="L293" s="71"/>
      <c r="M293" s="227" t="s">
        <v>21</v>
      </c>
      <c r="N293" s="228" t="s">
        <v>42</v>
      </c>
      <c r="O293" s="46"/>
      <c r="P293" s="229">
        <f>O293*H293</f>
        <v>0</v>
      </c>
      <c r="Q293" s="229">
        <v>0.00059999999999999995</v>
      </c>
      <c r="R293" s="229">
        <f>Q293*H293</f>
        <v>0.00059999999999999995</v>
      </c>
      <c r="S293" s="229">
        <v>0</v>
      </c>
      <c r="T293" s="230">
        <f>S293*H293</f>
        <v>0</v>
      </c>
      <c r="AR293" s="23" t="s">
        <v>153</v>
      </c>
      <c r="AT293" s="23" t="s">
        <v>134</v>
      </c>
      <c r="AU293" s="23" t="s">
        <v>80</v>
      </c>
      <c r="AY293" s="23" t="s">
        <v>133</v>
      </c>
      <c r="BE293" s="231">
        <f>IF(N293="základní",J293,0)</f>
        <v>0</v>
      </c>
      <c r="BF293" s="231">
        <f>IF(N293="snížená",J293,0)</f>
        <v>0</v>
      </c>
      <c r="BG293" s="231">
        <f>IF(N293="zákl. přenesená",J293,0)</f>
        <v>0</v>
      </c>
      <c r="BH293" s="231">
        <f>IF(N293="sníž. přenesená",J293,0)</f>
        <v>0</v>
      </c>
      <c r="BI293" s="231">
        <f>IF(N293="nulová",J293,0)</f>
        <v>0</v>
      </c>
      <c r="BJ293" s="23" t="s">
        <v>78</v>
      </c>
      <c r="BK293" s="231">
        <f>ROUND(I293*H293,2)</f>
        <v>0</v>
      </c>
      <c r="BL293" s="23" t="s">
        <v>153</v>
      </c>
      <c r="BM293" s="23" t="s">
        <v>898</v>
      </c>
    </row>
    <row r="294" s="1" customFormat="1">
      <c r="B294" s="45"/>
      <c r="C294" s="73"/>
      <c r="D294" s="232" t="s">
        <v>189</v>
      </c>
      <c r="E294" s="73"/>
      <c r="F294" s="233" t="s">
        <v>595</v>
      </c>
      <c r="G294" s="73"/>
      <c r="H294" s="73"/>
      <c r="I294" s="190"/>
      <c r="J294" s="73"/>
      <c r="K294" s="73"/>
      <c r="L294" s="71"/>
      <c r="M294" s="234"/>
      <c r="N294" s="46"/>
      <c r="O294" s="46"/>
      <c r="P294" s="46"/>
      <c r="Q294" s="46"/>
      <c r="R294" s="46"/>
      <c r="S294" s="46"/>
      <c r="T294" s="94"/>
      <c r="AT294" s="23" t="s">
        <v>189</v>
      </c>
      <c r="AU294" s="23" t="s">
        <v>80</v>
      </c>
    </row>
    <row r="295" s="11" customFormat="1">
      <c r="B295" s="238"/>
      <c r="C295" s="239"/>
      <c r="D295" s="232" t="s">
        <v>201</v>
      </c>
      <c r="E295" s="240" t="s">
        <v>21</v>
      </c>
      <c r="F295" s="241" t="s">
        <v>899</v>
      </c>
      <c r="G295" s="239"/>
      <c r="H295" s="242">
        <v>1</v>
      </c>
      <c r="I295" s="243"/>
      <c r="J295" s="239"/>
      <c r="K295" s="239"/>
      <c r="L295" s="244"/>
      <c r="M295" s="245"/>
      <c r="N295" s="246"/>
      <c r="O295" s="246"/>
      <c r="P295" s="246"/>
      <c r="Q295" s="246"/>
      <c r="R295" s="246"/>
      <c r="S295" s="246"/>
      <c r="T295" s="247"/>
      <c r="AT295" s="248" t="s">
        <v>201</v>
      </c>
      <c r="AU295" s="248" t="s">
        <v>80</v>
      </c>
      <c r="AV295" s="11" t="s">
        <v>80</v>
      </c>
      <c r="AW295" s="11" t="s">
        <v>34</v>
      </c>
      <c r="AX295" s="11" t="s">
        <v>78</v>
      </c>
      <c r="AY295" s="248" t="s">
        <v>133</v>
      </c>
    </row>
    <row r="296" s="1" customFormat="1" ht="51" customHeight="1">
      <c r="B296" s="45"/>
      <c r="C296" s="220" t="s">
        <v>623</v>
      </c>
      <c r="D296" s="220" t="s">
        <v>134</v>
      </c>
      <c r="E296" s="221" t="s">
        <v>624</v>
      </c>
      <c r="F296" s="222" t="s">
        <v>625</v>
      </c>
      <c r="G296" s="223" t="s">
        <v>236</v>
      </c>
      <c r="H296" s="224">
        <v>61</v>
      </c>
      <c r="I296" s="225"/>
      <c r="J296" s="226">
        <f>ROUND(I296*H296,2)</f>
        <v>0</v>
      </c>
      <c r="K296" s="222" t="s">
        <v>162</v>
      </c>
      <c r="L296" s="71"/>
      <c r="M296" s="227" t="s">
        <v>21</v>
      </c>
      <c r="N296" s="228" t="s">
        <v>42</v>
      </c>
      <c r="O296" s="46"/>
      <c r="P296" s="229">
        <f>O296*H296</f>
        <v>0</v>
      </c>
      <c r="Q296" s="229">
        <v>0.10988000000000001</v>
      </c>
      <c r="R296" s="229">
        <f>Q296*H296</f>
        <v>6.70268</v>
      </c>
      <c r="S296" s="229">
        <v>0</v>
      </c>
      <c r="T296" s="230">
        <f>S296*H296</f>
        <v>0</v>
      </c>
      <c r="AR296" s="23" t="s">
        <v>153</v>
      </c>
      <c r="AT296" s="23" t="s">
        <v>134</v>
      </c>
      <c r="AU296" s="23" t="s">
        <v>80</v>
      </c>
      <c r="AY296" s="23" t="s">
        <v>133</v>
      </c>
      <c r="BE296" s="231">
        <f>IF(N296="základní",J296,0)</f>
        <v>0</v>
      </c>
      <c r="BF296" s="231">
        <f>IF(N296="snížená",J296,0)</f>
        <v>0</v>
      </c>
      <c r="BG296" s="231">
        <f>IF(N296="zákl. přenesená",J296,0)</f>
        <v>0</v>
      </c>
      <c r="BH296" s="231">
        <f>IF(N296="sníž. přenesená",J296,0)</f>
        <v>0</v>
      </c>
      <c r="BI296" s="231">
        <f>IF(N296="nulová",J296,0)</f>
        <v>0</v>
      </c>
      <c r="BJ296" s="23" t="s">
        <v>78</v>
      </c>
      <c r="BK296" s="231">
        <f>ROUND(I296*H296,2)</f>
        <v>0</v>
      </c>
      <c r="BL296" s="23" t="s">
        <v>153</v>
      </c>
      <c r="BM296" s="23" t="s">
        <v>900</v>
      </c>
    </row>
    <row r="297" s="1" customFormat="1">
      <c r="B297" s="45"/>
      <c r="C297" s="73"/>
      <c r="D297" s="232" t="s">
        <v>189</v>
      </c>
      <c r="E297" s="73"/>
      <c r="F297" s="233" t="s">
        <v>627</v>
      </c>
      <c r="G297" s="73"/>
      <c r="H297" s="73"/>
      <c r="I297" s="190"/>
      <c r="J297" s="73"/>
      <c r="K297" s="73"/>
      <c r="L297" s="71"/>
      <c r="M297" s="234"/>
      <c r="N297" s="46"/>
      <c r="O297" s="46"/>
      <c r="P297" s="46"/>
      <c r="Q297" s="46"/>
      <c r="R297" s="46"/>
      <c r="S297" s="46"/>
      <c r="T297" s="94"/>
      <c r="AT297" s="23" t="s">
        <v>189</v>
      </c>
      <c r="AU297" s="23" t="s">
        <v>80</v>
      </c>
    </row>
    <row r="298" s="11" customFormat="1">
      <c r="B298" s="238"/>
      <c r="C298" s="239"/>
      <c r="D298" s="232" t="s">
        <v>201</v>
      </c>
      <c r="E298" s="240" t="s">
        <v>21</v>
      </c>
      <c r="F298" s="241" t="s">
        <v>901</v>
      </c>
      <c r="G298" s="239"/>
      <c r="H298" s="242">
        <v>61</v>
      </c>
      <c r="I298" s="243"/>
      <c r="J298" s="239"/>
      <c r="K298" s="239"/>
      <c r="L298" s="244"/>
      <c r="M298" s="245"/>
      <c r="N298" s="246"/>
      <c r="O298" s="246"/>
      <c r="P298" s="246"/>
      <c r="Q298" s="246"/>
      <c r="R298" s="246"/>
      <c r="S298" s="246"/>
      <c r="T298" s="247"/>
      <c r="AT298" s="248" t="s">
        <v>201</v>
      </c>
      <c r="AU298" s="248" t="s">
        <v>80</v>
      </c>
      <c r="AV298" s="11" t="s">
        <v>80</v>
      </c>
      <c r="AW298" s="11" t="s">
        <v>34</v>
      </c>
      <c r="AX298" s="11" t="s">
        <v>78</v>
      </c>
      <c r="AY298" s="248" t="s">
        <v>133</v>
      </c>
    </row>
    <row r="299" s="1" customFormat="1" ht="16.5" customHeight="1">
      <c r="B299" s="45"/>
      <c r="C299" s="273" t="s">
        <v>629</v>
      </c>
      <c r="D299" s="273" t="s">
        <v>293</v>
      </c>
      <c r="E299" s="274" t="s">
        <v>630</v>
      </c>
      <c r="F299" s="275" t="s">
        <v>631</v>
      </c>
      <c r="G299" s="276" t="s">
        <v>187</v>
      </c>
      <c r="H299" s="277">
        <v>6.0999999999999996</v>
      </c>
      <c r="I299" s="278"/>
      <c r="J299" s="279">
        <f>ROUND(I299*H299,2)</f>
        <v>0</v>
      </c>
      <c r="K299" s="275" t="s">
        <v>162</v>
      </c>
      <c r="L299" s="280"/>
      <c r="M299" s="281" t="s">
        <v>21</v>
      </c>
      <c r="N299" s="282" t="s">
        <v>42</v>
      </c>
      <c r="O299" s="46"/>
      <c r="P299" s="229">
        <f>O299*H299</f>
        <v>0</v>
      </c>
      <c r="Q299" s="229">
        <v>0.17599999999999999</v>
      </c>
      <c r="R299" s="229">
        <f>Q299*H299</f>
        <v>1.0735999999999999</v>
      </c>
      <c r="S299" s="229">
        <v>0</v>
      </c>
      <c r="T299" s="230">
        <f>S299*H299</f>
        <v>0</v>
      </c>
      <c r="AR299" s="23" t="s">
        <v>174</v>
      </c>
      <c r="AT299" s="23" t="s">
        <v>293</v>
      </c>
      <c r="AU299" s="23" t="s">
        <v>80</v>
      </c>
      <c r="AY299" s="23" t="s">
        <v>133</v>
      </c>
      <c r="BE299" s="231">
        <f>IF(N299="základní",J299,0)</f>
        <v>0</v>
      </c>
      <c r="BF299" s="231">
        <f>IF(N299="snížená",J299,0)</f>
        <v>0</v>
      </c>
      <c r="BG299" s="231">
        <f>IF(N299="zákl. přenesená",J299,0)</f>
        <v>0</v>
      </c>
      <c r="BH299" s="231">
        <f>IF(N299="sníž. přenesená",J299,0)</f>
        <v>0</v>
      </c>
      <c r="BI299" s="231">
        <f>IF(N299="nulová",J299,0)</f>
        <v>0</v>
      </c>
      <c r="BJ299" s="23" t="s">
        <v>78</v>
      </c>
      <c r="BK299" s="231">
        <f>ROUND(I299*H299,2)</f>
        <v>0</v>
      </c>
      <c r="BL299" s="23" t="s">
        <v>153</v>
      </c>
      <c r="BM299" s="23" t="s">
        <v>902</v>
      </c>
    </row>
    <row r="300" s="11" customFormat="1">
      <c r="B300" s="238"/>
      <c r="C300" s="239"/>
      <c r="D300" s="232" t="s">
        <v>201</v>
      </c>
      <c r="E300" s="240" t="s">
        <v>21</v>
      </c>
      <c r="F300" s="241" t="s">
        <v>903</v>
      </c>
      <c r="G300" s="239"/>
      <c r="H300" s="242">
        <v>6.0999999999999996</v>
      </c>
      <c r="I300" s="243"/>
      <c r="J300" s="239"/>
      <c r="K300" s="239"/>
      <c r="L300" s="244"/>
      <c r="M300" s="245"/>
      <c r="N300" s="246"/>
      <c r="O300" s="246"/>
      <c r="P300" s="246"/>
      <c r="Q300" s="246"/>
      <c r="R300" s="246"/>
      <c r="S300" s="246"/>
      <c r="T300" s="247"/>
      <c r="AT300" s="248" t="s">
        <v>201</v>
      </c>
      <c r="AU300" s="248" t="s">
        <v>80</v>
      </c>
      <c r="AV300" s="11" t="s">
        <v>80</v>
      </c>
      <c r="AW300" s="11" t="s">
        <v>34</v>
      </c>
      <c r="AX300" s="11" t="s">
        <v>78</v>
      </c>
      <c r="AY300" s="248" t="s">
        <v>133</v>
      </c>
    </row>
    <row r="301" s="1" customFormat="1" ht="38.25" customHeight="1">
      <c r="B301" s="45"/>
      <c r="C301" s="220" t="s">
        <v>634</v>
      </c>
      <c r="D301" s="220" t="s">
        <v>134</v>
      </c>
      <c r="E301" s="221" t="s">
        <v>635</v>
      </c>
      <c r="F301" s="222" t="s">
        <v>636</v>
      </c>
      <c r="G301" s="223" t="s">
        <v>236</v>
      </c>
      <c r="H301" s="224">
        <v>594</v>
      </c>
      <c r="I301" s="225"/>
      <c r="J301" s="226">
        <f>ROUND(I301*H301,2)</f>
        <v>0</v>
      </c>
      <c r="K301" s="222" t="s">
        <v>162</v>
      </c>
      <c r="L301" s="71"/>
      <c r="M301" s="227" t="s">
        <v>21</v>
      </c>
      <c r="N301" s="228" t="s">
        <v>42</v>
      </c>
      <c r="O301" s="46"/>
      <c r="P301" s="229">
        <f>O301*H301</f>
        <v>0</v>
      </c>
      <c r="Q301" s="229">
        <v>0.15540000000000001</v>
      </c>
      <c r="R301" s="229">
        <f>Q301*H301</f>
        <v>92.307600000000008</v>
      </c>
      <c r="S301" s="229">
        <v>0</v>
      </c>
      <c r="T301" s="230">
        <f>S301*H301</f>
        <v>0</v>
      </c>
      <c r="AR301" s="23" t="s">
        <v>153</v>
      </c>
      <c r="AT301" s="23" t="s">
        <v>134</v>
      </c>
      <c r="AU301" s="23" t="s">
        <v>80</v>
      </c>
      <c r="AY301" s="23" t="s">
        <v>133</v>
      </c>
      <c r="BE301" s="231">
        <f>IF(N301="základní",J301,0)</f>
        <v>0</v>
      </c>
      <c r="BF301" s="231">
        <f>IF(N301="snížená",J301,0)</f>
        <v>0</v>
      </c>
      <c r="BG301" s="231">
        <f>IF(N301="zákl. přenesená",J301,0)</f>
        <v>0</v>
      </c>
      <c r="BH301" s="231">
        <f>IF(N301="sníž. přenesená",J301,0)</f>
        <v>0</v>
      </c>
      <c r="BI301" s="231">
        <f>IF(N301="nulová",J301,0)</f>
        <v>0</v>
      </c>
      <c r="BJ301" s="23" t="s">
        <v>78</v>
      </c>
      <c r="BK301" s="231">
        <f>ROUND(I301*H301,2)</f>
        <v>0</v>
      </c>
      <c r="BL301" s="23" t="s">
        <v>153</v>
      </c>
      <c r="BM301" s="23" t="s">
        <v>904</v>
      </c>
    </row>
    <row r="302" s="1" customFormat="1">
      <c r="B302" s="45"/>
      <c r="C302" s="73"/>
      <c r="D302" s="232" t="s">
        <v>189</v>
      </c>
      <c r="E302" s="73"/>
      <c r="F302" s="233" t="s">
        <v>638</v>
      </c>
      <c r="G302" s="73"/>
      <c r="H302" s="73"/>
      <c r="I302" s="190"/>
      <c r="J302" s="73"/>
      <c r="K302" s="73"/>
      <c r="L302" s="71"/>
      <c r="M302" s="234"/>
      <c r="N302" s="46"/>
      <c r="O302" s="46"/>
      <c r="P302" s="46"/>
      <c r="Q302" s="46"/>
      <c r="R302" s="46"/>
      <c r="S302" s="46"/>
      <c r="T302" s="94"/>
      <c r="AT302" s="23" t="s">
        <v>189</v>
      </c>
      <c r="AU302" s="23" t="s">
        <v>80</v>
      </c>
    </row>
    <row r="303" s="11" customFormat="1">
      <c r="B303" s="238"/>
      <c r="C303" s="239"/>
      <c r="D303" s="232" t="s">
        <v>201</v>
      </c>
      <c r="E303" s="240" t="s">
        <v>21</v>
      </c>
      <c r="F303" s="241" t="s">
        <v>905</v>
      </c>
      <c r="G303" s="239"/>
      <c r="H303" s="242">
        <v>594</v>
      </c>
      <c r="I303" s="243"/>
      <c r="J303" s="239"/>
      <c r="K303" s="239"/>
      <c r="L303" s="244"/>
      <c r="M303" s="245"/>
      <c r="N303" s="246"/>
      <c r="O303" s="246"/>
      <c r="P303" s="246"/>
      <c r="Q303" s="246"/>
      <c r="R303" s="246"/>
      <c r="S303" s="246"/>
      <c r="T303" s="247"/>
      <c r="AT303" s="248" t="s">
        <v>201</v>
      </c>
      <c r="AU303" s="248" t="s">
        <v>80</v>
      </c>
      <c r="AV303" s="11" t="s">
        <v>80</v>
      </c>
      <c r="AW303" s="11" t="s">
        <v>34</v>
      </c>
      <c r="AX303" s="11" t="s">
        <v>78</v>
      </c>
      <c r="AY303" s="248" t="s">
        <v>133</v>
      </c>
    </row>
    <row r="304" s="1" customFormat="1" ht="16.5" customHeight="1">
      <c r="B304" s="45"/>
      <c r="C304" s="273" t="s">
        <v>640</v>
      </c>
      <c r="D304" s="273" t="s">
        <v>293</v>
      </c>
      <c r="E304" s="274" t="s">
        <v>641</v>
      </c>
      <c r="F304" s="275" t="s">
        <v>642</v>
      </c>
      <c r="G304" s="276" t="s">
        <v>236</v>
      </c>
      <c r="H304" s="277">
        <v>408</v>
      </c>
      <c r="I304" s="278"/>
      <c r="J304" s="279">
        <f>ROUND(I304*H304,2)</f>
        <v>0</v>
      </c>
      <c r="K304" s="275" t="s">
        <v>162</v>
      </c>
      <c r="L304" s="280"/>
      <c r="M304" s="281" t="s">
        <v>21</v>
      </c>
      <c r="N304" s="282" t="s">
        <v>42</v>
      </c>
      <c r="O304" s="46"/>
      <c r="P304" s="229">
        <f>O304*H304</f>
        <v>0</v>
      </c>
      <c r="Q304" s="229">
        <v>0.081000000000000003</v>
      </c>
      <c r="R304" s="229">
        <f>Q304*H304</f>
        <v>33.048000000000002</v>
      </c>
      <c r="S304" s="229">
        <v>0</v>
      </c>
      <c r="T304" s="230">
        <f>S304*H304</f>
        <v>0</v>
      </c>
      <c r="AR304" s="23" t="s">
        <v>174</v>
      </c>
      <c r="AT304" s="23" t="s">
        <v>293</v>
      </c>
      <c r="AU304" s="23" t="s">
        <v>80</v>
      </c>
      <c r="AY304" s="23" t="s">
        <v>133</v>
      </c>
      <c r="BE304" s="231">
        <f>IF(N304="základní",J304,0)</f>
        <v>0</v>
      </c>
      <c r="BF304" s="231">
        <f>IF(N304="snížená",J304,0)</f>
        <v>0</v>
      </c>
      <c r="BG304" s="231">
        <f>IF(N304="zákl. přenesená",J304,0)</f>
        <v>0</v>
      </c>
      <c r="BH304" s="231">
        <f>IF(N304="sníž. přenesená",J304,0)</f>
        <v>0</v>
      </c>
      <c r="BI304" s="231">
        <f>IF(N304="nulová",J304,0)</f>
        <v>0</v>
      </c>
      <c r="BJ304" s="23" t="s">
        <v>78</v>
      </c>
      <c r="BK304" s="231">
        <f>ROUND(I304*H304,2)</f>
        <v>0</v>
      </c>
      <c r="BL304" s="23" t="s">
        <v>153</v>
      </c>
      <c r="BM304" s="23" t="s">
        <v>906</v>
      </c>
    </row>
    <row r="305" s="1" customFormat="1" ht="16.5" customHeight="1">
      <c r="B305" s="45"/>
      <c r="C305" s="273" t="s">
        <v>645</v>
      </c>
      <c r="D305" s="273" t="s">
        <v>293</v>
      </c>
      <c r="E305" s="274" t="s">
        <v>646</v>
      </c>
      <c r="F305" s="275" t="s">
        <v>647</v>
      </c>
      <c r="G305" s="276" t="s">
        <v>236</v>
      </c>
      <c r="H305" s="277">
        <v>28</v>
      </c>
      <c r="I305" s="278"/>
      <c r="J305" s="279">
        <f>ROUND(I305*H305,2)</f>
        <v>0</v>
      </c>
      <c r="K305" s="275" t="s">
        <v>162</v>
      </c>
      <c r="L305" s="280"/>
      <c r="M305" s="281" t="s">
        <v>21</v>
      </c>
      <c r="N305" s="282" t="s">
        <v>42</v>
      </c>
      <c r="O305" s="46"/>
      <c r="P305" s="229">
        <f>O305*H305</f>
        <v>0</v>
      </c>
      <c r="Q305" s="229">
        <v>0.10199999999999999</v>
      </c>
      <c r="R305" s="229">
        <f>Q305*H305</f>
        <v>2.8559999999999999</v>
      </c>
      <c r="S305" s="229">
        <v>0</v>
      </c>
      <c r="T305" s="230">
        <f>S305*H305</f>
        <v>0</v>
      </c>
      <c r="AR305" s="23" t="s">
        <v>174</v>
      </c>
      <c r="AT305" s="23" t="s">
        <v>293</v>
      </c>
      <c r="AU305" s="23" t="s">
        <v>80</v>
      </c>
      <c r="AY305" s="23" t="s">
        <v>133</v>
      </c>
      <c r="BE305" s="231">
        <f>IF(N305="základní",J305,0)</f>
        <v>0</v>
      </c>
      <c r="BF305" s="231">
        <f>IF(N305="snížená",J305,0)</f>
        <v>0</v>
      </c>
      <c r="BG305" s="231">
        <f>IF(N305="zákl. přenesená",J305,0)</f>
        <v>0</v>
      </c>
      <c r="BH305" s="231">
        <f>IF(N305="sníž. přenesená",J305,0)</f>
        <v>0</v>
      </c>
      <c r="BI305" s="231">
        <f>IF(N305="nulová",J305,0)</f>
        <v>0</v>
      </c>
      <c r="BJ305" s="23" t="s">
        <v>78</v>
      </c>
      <c r="BK305" s="231">
        <f>ROUND(I305*H305,2)</f>
        <v>0</v>
      </c>
      <c r="BL305" s="23" t="s">
        <v>153</v>
      </c>
      <c r="BM305" s="23" t="s">
        <v>907</v>
      </c>
    </row>
    <row r="306" s="1" customFormat="1" ht="16.5" customHeight="1">
      <c r="B306" s="45"/>
      <c r="C306" s="273" t="s">
        <v>649</v>
      </c>
      <c r="D306" s="273" t="s">
        <v>293</v>
      </c>
      <c r="E306" s="274" t="s">
        <v>650</v>
      </c>
      <c r="F306" s="275" t="s">
        <v>651</v>
      </c>
      <c r="G306" s="276" t="s">
        <v>236</v>
      </c>
      <c r="H306" s="277">
        <v>93</v>
      </c>
      <c r="I306" s="278"/>
      <c r="J306" s="279">
        <f>ROUND(I306*H306,2)</f>
        <v>0</v>
      </c>
      <c r="K306" s="275" t="s">
        <v>162</v>
      </c>
      <c r="L306" s="280"/>
      <c r="M306" s="281" t="s">
        <v>21</v>
      </c>
      <c r="N306" s="282" t="s">
        <v>42</v>
      </c>
      <c r="O306" s="46"/>
      <c r="P306" s="229">
        <f>O306*H306</f>
        <v>0</v>
      </c>
      <c r="Q306" s="229">
        <v>0.048000000000000001</v>
      </c>
      <c r="R306" s="229">
        <f>Q306*H306</f>
        <v>4.4640000000000004</v>
      </c>
      <c r="S306" s="229">
        <v>0</v>
      </c>
      <c r="T306" s="230">
        <f>S306*H306</f>
        <v>0</v>
      </c>
      <c r="AR306" s="23" t="s">
        <v>174</v>
      </c>
      <c r="AT306" s="23" t="s">
        <v>293</v>
      </c>
      <c r="AU306" s="23" t="s">
        <v>80</v>
      </c>
      <c r="AY306" s="23" t="s">
        <v>133</v>
      </c>
      <c r="BE306" s="231">
        <f>IF(N306="základní",J306,0)</f>
        <v>0</v>
      </c>
      <c r="BF306" s="231">
        <f>IF(N306="snížená",J306,0)</f>
        <v>0</v>
      </c>
      <c r="BG306" s="231">
        <f>IF(N306="zákl. přenesená",J306,0)</f>
        <v>0</v>
      </c>
      <c r="BH306" s="231">
        <f>IF(N306="sníž. přenesená",J306,0)</f>
        <v>0</v>
      </c>
      <c r="BI306" s="231">
        <f>IF(N306="nulová",J306,0)</f>
        <v>0</v>
      </c>
      <c r="BJ306" s="23" t="s">
        <v>78</v>
      </c>
      <c r="BK306" s="231">
        <f>ROUND(I306*H306,2)</f>
        <v>0</v>
      </c>
      <c r="BL306" s="23" t="s">
        <v>153</v>
      </c>
      <c r="BM306" s="23" t="s">
        <v>908</v>
      </c>
    </row>
    <row r="307" s="11" customFormat="1">
      <c r="B307" s="238"/>
      <c r="C307" s="239"/>
      <c r="D307" s="232" t="s">
        <v>201</v>
      </c>
      <c r="E307" s="240" t="s">
        <v>21</v>
      </c>
      <c r="F307" s="241" t="s">
        <v>909</v>
      </c>
      <c r="G307" s="239"/>
      <c r="H307" s="242">
        <v>93</v>
      </c>
      <c r="I307" s="243"/>
      <c r="J307" s="239"/>
      <c r="K307" s="239"/>
      <c r="L307" s="244"/>
      <c r="M307" s="245"/>
      <c r="N307" s="246"/>
      <c r="O307" s="246"/>
      <c r="P307" s="246"/>
      <c r="Q307" s="246"/>
      <c r="R307" s="246"/>
      <c r="S307" s="246"/>
      <c r="T307" s="247"/>
      <c r="AT307" s="248" t="s">
        <v>201</v>
      </c>
      <c r="AU307" s="248" t="s">
        <v>80</v>
      </c>
      <c r="AV307" s="11" t="s">
        <v>80</v>
      </c>
      <c r="AW307" s="11" t="s">
        <v>34</v>
      </c>
      <c r="AX307" s="11" t="s">
        <v>78</v>
      </c>
      <c r="AY307" s="248" t="s">
        <v>133</v>
      </c>
    </row>
    <row r="308" s="1" customFormat="1" ht="16.5" customHeight="1">
      <c r="B308" s="45"/>
      <c r="C308" s="273" t="s">
        <v>654</v>
      </c>
      <c r="D308" s="273" t="s">
        <v>293</v>
      </c>
      <c r="E308" s="274" t="s">
        <v>910</v>
      </c>
      <c r="F308" s="275" t="s">
        <v>911</v>
      </c>
      <c r="G308" s="276" t="s">
        <v>236</v>
      </c>
      <c r="H308" s="277">
        <v>34</v>
      </c>
      <c r="I308" s="278"/>
      <c r="J308" s="279">
        <f>ROUND(I308*H308,2)</f>
        <v>0</v>
      </c>
      <c r="K308" s="275" t="s">
        <v>162</v>
      </c>
      <c r="L308" s="280"/>
      <c r="M308" s="281" t="s">
        <v>21</v>
      </c>
      <c r="N308" s="282" t="s">
        <v>42</v>
      </c>
      <c r="O308" s="46"/>
      <c r="P308" s="229">
        <f>O308*H308</f>
        <v>0</v>
      </c>
      <c r="Q308" s="229">
        <v>0.082199999999999995</v>
      </c>
      <c r="R308" s="229">
        <f>Q308*H308</f>
        <v>2.7948</v>
      </c>
      <c r="S308" s="229">
        <v>0</v>
      </c>
      <c r="T308" s="230">
        <f>S308*H308</f>
        <v>0</v>
      </c>
      <c r="AR308" s="23" t="s">
        <v>174</v>
      </c>
      <c r="AT308" s="23" t="s">
        <v>293</v>
      </c>
      <c r="AU308" s="23" t="s">
        <v>80</v>
      </c>
      <c r="AY308" s="23" t="s">
        <v>133</v>
      </c>
      <c r="BE308" s="231">
        <f>IF(N308="základní",J308,0)</f>
        <v>0</v>
      </c>
      <c r="BF308" s="231">
        <f>IF(N308="snížená",J308,0)</f>
        <v>0</v>
      </c>
      <c r="BG308" s="231">
        <f>IF(N308="zákl. přenesená",J308,0)</f>
        <v>0</v>
      </c>
      <c r="BH308" s="231">
        <f>IF(N308="sníž. přenesená",J308,0)</f>
        <v>0</v>
      </c>
      <c r="BI308" s="231">
        <f>IF(N308="nulová",J308,0)</f>
        <v>0</v>
      </c>
      <c r="BJ308" s="23" t="s">
        <v>78</v>
      </c>
      <c r="BK308" s="231">
        <f>ROUND(I308*H308,2)</f>
        <v>0</v>
      </c>
      <c r="BL308" s="23" t="s">
        <v>153</v>
      </c>
      <c r="BM308" s="23" t="s">
        <v>912</v>
      </c>
    </row>
    <row r="309" s="1" customFormat="1" ht="16.5" customHeight="1">
      <c r="B309" s="45"/>
      <c r="C309" s="273" t="s">
        <v>659</v>
      </c>
      <c r="D309" s="273" t="s">
        <v>293</v>
      </c>
      <c r="E309" s="274" t="s">
        <v>913</v>
      </c>
      <c r="F309" s="275" t="s">
        <v>914</v>
      </c>
      <c r="G309" s="276" t="s">
        <v>236</v>
      </c>
      <c r="H309" s="277">
        <v>31.300000000000001</v>
      </c>
      <c r="I309" s="278"/>
      <c r="J309" s="279">
        <f>ROUND(I309*H309,2)</f>
        <v>0</v>
      </c>
      <c r="K309" s="275" t="s">
        <v>162</v>
      </c>
      <c r="L309" s="280"/>
      <c r="M309" s="281" t="s">
        <v>21</v>
      </c>
      <c r="N309" s="282" t="s">
        <v>42</v>
      </c>
      <c r="O309" s="46"/>
      <c r="P309" s="229">
        <f>O309*H309</f>
        <v>0</v>
      </c>
      <c r="Q309" s="229">
        <v>0.078200000000000006</v>
      </c>
      <c r="R309" s="229">
        <f>Q309*H309</f>
        <v>2.4476600000000004</v>
      </c>
      <c r="S309" s="229">
        <v>0</v>
      </c>
      <c r="T309" s="230">
        <f>S309*H309</f>
        <v>0</v>
      </c>
      <c r="AR309" s="23" t="s">
        <v>174</v>
      </c>
      <c r="AT309" s="23" t="s">
        <v>293</v>
      </c>
      <c r="AU309" s="23" t="s">
        <v>80</v>
      </c>
      <c r="AY309" s="23" t="s">
        <v>133</v>
      </c>
      <c r="BE309" s="231">
        <f>IF(N309="základní",J309,0)</f>
        <v>0</v>
      </c>
      <c r="BF309" s="231">
        <f>IF(N309="snížená",J309,0)</f>
        <v>0</v>
      </c>
      <c r="BG309" s="231">
        <f>IF(N309="zákl. přenesená",J309,0)</f>
        <v>0</v>
      </c>
      <c r="BH309" s="231">
        <f>IF(N309="sníž. přenesená",J309,0)</f>
        <v>0</v>
      </c>
      <c r="BI309" s="231">
        <f>IF(N309="nulová",J309,0)</f>
        <v>0</v>
      </c>
      <c r="BJ309" s="23" t="s">
        <v>78</v>
      </c>
      <c r="BK309" s="231">
        <f>ROUND(I309*H309,2)</f>
        <v>0</v>
      </c>
      <c r="BL309" s="23" t="s">
        <v>153</v>
      </c>
      <c r="BM309" s="23" t="s">
        <v>915</v>
      </c>
    </row>
    <row r="310" s="12" customFormat="1">
      <c r="B310" s="252"/>
      <c r="C310" s="253"/>
      <c r="D310" s="232" t="s">
        <v>201</v>
      </c>
      <c r="E310" s="254" t="s">
        <v>21</v>
      </c>
      <c r="F310" s="255" t="s">
        <v>916</v>
      </c>
      <c r="G310" s="253"/>
      <c r="H310" s="254" t="s">
        <v>21</v>
      </c>
      <c r="I310" s="256"/>
      <c r="J310" s="253"/>
      <c r="K310" s="253"/>
      <c r="L310" s="257"/>
      <c r="M310" s="258"/>
      <c r="N310" s="259"/>
      <c r="O310" s="259"/>
      <c r="P310" s="259"/>
      <c r="Q310" s="259"/>
      <c r="R310" s="259"/>
      <c r="S310" s="259"/>
      <c r="T310" s="260"/>
      <c r="AT310" s="261" t="s">
        <v>201</v>
      </c>
      <c r="AU310" s="261" t="s">
        <v>80</v>
      </c>
      <c r="AV310" s="12" t="s">
        <v>78</v>
      </c>
      <c r="AW310" s="12" t="s">
        <v>34</v>
      </c>
      <c r="AX310" s="12" t="s">
        <v>71</v>
      </c>
      <c r="AY310" s="261" t="s">
        <v>133</v>
      </c>
    </row>
    <row r="311" s="11" customFormat="1">
      <c r="B311" s="238"/>
      <c r="C311" s="239"/>
      <c r="D311" s="232" t="s">
        <v>201</v>
      </c>
      <c r="E311" s="240" t="s">
        <v>21</v>
      </c>
      <c r="F311" s="241" t="s">
        <v>917</v>
      </c>
      <c r="G311" s="239"/>
      <c r="H311" s="242">
        <v>7.7999999999999998</v>
      </c>
      <c r="I311" s="243"/>
      <c r="J311" s="239"/>
      <c r="K311" s="239"/>
      <c r="L311" s="244"/>
      <c r="M311" s="245"/>
      <c r="N311" s="246"/>
      <c r="O311" s="246"/>
      <c r="P311" s="246"/>
      <c r="Q311" s="246"/>
      <c r="R311" s="246"/>
      <c r="S311" s="246"/>
      <c r="T311" s="247"/>
      <c r="AT311" s="248" t="s">
        <v>201</v>
      </c>
      <c r="AU311" s="248" t="s">
        <v>80</v>
      </c>
      <c r="AV311" s="11" t="s">
        <v>80</v>
      </c>
      <c r="AW311" s="11" t="s">
        <v>34</v>
      </c>
      <c r="AX311" s="11" t="s">
        <v>71</v>
      </c>
      <c r="AY311" s="248" t="s">
        <v>133</v>
      </c>
    </row>
    <row r="312" s="12" customFormat="1">
      <c r="B312" s="252"/>
      <c r="C312" s="253"/>
      <c r="D312" s="232" t="s">
        <v>201</v>
      </c>
      <c r="E312" s="254" t="s">
        <v>21</v>
      </c>
      <c r="F312" s="255" t="s">
        <v>918</v>
      </c>
      <c r="G312" s="253"/>
      <c r="H312" s="254" t="s">
        <v>21</v>
      </c>
      <c r="I312" s="256"/>
      <c r="J312" s="253"/>
      <c r="K312" s="253"/>
      <c r="L312" s="257"/>
      <c r="M312" s="258"/>
      <c r="N312" s="259"/>
      <c r="O312" s="259"/>
      <c r="P312" s="259"/>
      <c r="Q312" s="259"/>
      <c r="R312" s="259"/>
      <c r="S312" s="259"/>
      <c r="T312" s="260"/>
      <c r="AT312" s="261" t="s">
        <v>201</v>
      </c>
      <c r="AU312" s="261" t="s">
        <v>80</v>
      </c>
      <c r="AV312" s="12" t="s">
        <v>78</v>
      </c>
      <c r="AW312" s="12" t="s">
        <v>34</v>
      </c>
      <c r="AX312" s="12" t="s">
        <v>71</v>
      </c>
      <c r="AY312" s="261" t="s">
        <v>133</v>
      </c>
    </row>
    <row r="313" s="11" customFormat="1">
      <c r="B313" s="238"/>
      <c r="C313" s="239"/>
      <c r="D313" s="232" t="s">
        <v>201</v>
      </c>
      <c r="E313" s="240" t="s">
        <v>21</v>
      </c>
      <c r="F313" s="241" t="s">
        <v>919</v>
      </c>
      <c r="G313" s="239"/>
      <c r="H313" s="242">
        <v>20.399999999999999</v>
      </c>
      <c r="I313" s="243"/>
      <c r="J313" s="239"/>
      <c r="K313" s="239"/>
      <c r="L313" s="244"/>
      <c r="M313" s="245"/>
      <c r="N313" s="246"/>
      <c r="O313" s="246"/>
      <c r="P313" s="246"/>
      <c r="Q313" s="246"/>
      <c r="R313" s="246"/>
      <c r="S313" s="246"/>
      <c r="T313" s="247"/>
      <c r="AT313" s="248" t="s">
        <v>201</v>
      </c>
      <c r="AU313" s="248" t="s">
        <v>80</v>
      </c>
      <c r="AV313" s="11" t="s">
        <v>80</v>
      </c>
      <c r="AW313" s="11" t="s">
        <v>34</v>
      </c>
      <c r="AX313" s="11" t="s">
        <v>71</v>
      </c>
      <c r="AY313" s="248" t="s">
        <v>133</v>
      </c>
    </row>
    <row r="314" s="12" customFormat="1">
      <c r="B314" s="252"/>
      <c r="C314" s="253"/>
      <c r="D314" s="232" t="s">
        <v>201</v>
      </c>
      <c r="E314" s="254" t="s">
        <v>21</v>
      </c>
      <c r="F314" s="255" t="s">
        <v>920</v>
      </c>
      <c r="G314" s="253"/>
      <c r="H314" s="254" t="s">
        <v>21</v>
      </c>
      <c r="I314" s="256"/>
      <c r="J314" s="253"/>
      <c r="K314" s="253"/>
      <c r="L314" s="257"/>
      <c r="M314" s="258"/>
      <c r="N314" s="259"/>
      <c r="O314" s="259"/>
      <c r="P314" s="259"/>
      <c r="Q314" s="259"/>
      <c r="R314" s="259"/>
      <c r="S314" s="259"/>
      <c r="T314" s="260"/>
      <c r="AT314" s="261" t="s">
        <v>201</v>
      </c>
      <c r="AU314" s="261" t="s">
        <v>80</v>
      </c>
      <c r="AV314" s="12" t="s">
        <v>78</v>
      </c>
      <c r="AW314" s="12" t="s">
        <v>34</v>
      </c>
      <c r="AX314" s="12" t="s">
        <v>71</v>
      </c>
      <c r="AY314" s="261" t="s">
        <v>133</v>
      </c>
    </row>
    <row r="315" s="11" customFormat="1">
      <c r="B315" s="238"/>
      <c r="C315" s="239"/>
      <c r="D315" s="232" t="s">
        <v>201</v>
      </c>
      <c r="E315" s="240" t="s">
        <v>21</v>
      </c>
      <c r="F315" s="241" t="s">
        <v>921</v>
      </c>
      <c r="G315" s="239"/>
      <c r="H315" s="242">
        <v>3.1000000000000001</v>
      </c>
      <c r="I315" s="243"/>
      <c r="J315" s="239"/>
      <c r="K315" s="239"/>
      <c r="L315" s="244"/>
      <c r="M315" s="245"/>
      <c r="N315" s="246"/>
      <c r="O315" s="246"/>
      <c r="P315" s="246"/>
      <c r="Q315" s="246"/>
      <c r="R315" s="246"/>
      <c r="S315" s="246"/>
      <c r="T315" s="247"/>
      <c r="AT315" s="248" t="s">
        <v>201</v>
      </c>
      <c r="AU315" s="248" t="s">
        <v>80</v>
      </c>
      <c r="AV315" s="11" t="s">
        <v>80</v>
      </c>
      <c r="AW315" s="11" t="s">
        <v>34</v>
      </c>
      <c r="AX315" s="11" t="s">
        <v>71</v>
      </c>
      <c r="AY315" s="248" t="s">
        <v>133</v>
      </c>
    </row>
    <row r="316" s="13" customFormat="1">
      <c r="B316" s="262"/>
      <c r="C316" s="263"/>
      <c r="D316" s="232" t="s">
        <v>201</v>
      </c>
      <c r="E316" s="264" t="s">
        <v>21</v>
      </c>
      <c r="F316" s="265" t="s">
        <v>248</v>
      </c>
      <c r="G316" s="263"/>
      <c r="H316" s="266">
        <v>31.300000000000001</v>
      </c>
      <c r="I316" s="267"/>
      <c r="J316" s="263"/>
      <c r="K316" s="263"/>
      <c r="L316" s="268"/>
      <c r="M316" s="269"/>
      <c r="N316" s="270"/>
      <c r="O316" s="270"/>
      <c r="P316" s="270"/>
      <c r="Q316" s="270"/>
      <c r="R316" s="270"/>
      <c r="S316" s="270"/>
      <c r="T316" s="271"/>
      <c r="AT316" s="272" t="s">
        <v>201</v>
      </c>
      <c r="AU316" s="272" t="s">
        <v>80</v>
      </c>
      <c r="AV316" s="13" t="s">
        <v>153</v>
      </c>
      <c r="AW316" s="13" t="s">
        <v>34</v>
      </c>
      <c r="AX316" s="13" t="s">
        <v>78</v>
      </c>
      <c r="AY316" s="272" t="s">
        <v>133</v>
      </c>
    </row>
    <row r="317" s="1" customFormat="1" ht="38.25" customHeight="1">
      <c r="B317" s="45"/>
      <c r="C317" s="220" t="s">
        <v>664</v>
      </c>
      <c r="D317" s="220" t="s">
        <v>134</v>
      </c>
      <c r="E317" s="221" t="s">
        <v>922</v>
      </c>
      <c r="F317" s="222" t="s">
        <v>923</v>
      </c>
      <c r="G317" s="223" t="s">
        <v>236</v>
      </c>
      <c r="H317" s="224">
        <v>678</v>
      </c>
      <c r="I317" s="225"/>
      <c r="J317" s="226">
        <f>ROUND(I317*H317,2)</f>
        <v>0</v>
      </c>
      <c r="K317" s="222" t="s">
        <v>162</v>
      </c>
      <c r="L317" s="71"/>
      <c r="M317" s="227" t="s">
        <v>21</v>
      </c>
      <c r="N317" s="228" t="s">
        <v>42</v>
      </c>
      <c r="O317" s="46"/>
      <c r="P317" s="229">
        <f>O317*H317</f>
        <v>0</v>
      </c>
      <c r="Q317" s="229">
        <v>0.10095</v>
      </c>
      <c r="R317" s="229">
        <f>Q317*H317</f>
        <v>68.444099999999992</v>
      </c>
      <c r="S317" s="229">
        <v>0</v>
      </c>
      <c r="T317" s="230">
        <f>S317*H317</f>
        <v>0</v>
      </c>
      <c r="AR317" s="23" t="s">
        <v>153</v>
      </c>
      <c r="AT317" s="23" t="s">
        <v>134</v>
      </c>
      <c r="AU317" s="23" t="s">
        <v>80</v>
      </c>
      <c r="AY317" s="23" t="s">
        <v>133</v>
      </c>
      <c r="BE317" s="231">
        <f>IF(N317="základní",J317,0)</f>
        <v>0</v>
      </c>
      <c r="BF317" s="231">
        <f>IF(N317="snížená",J317,0)</f>
        <v>0</v>
      </c>
      <c r="BG317" s="231">
        <f>IF(N317="zákl. přenesená",J317,0)</f>
        <v>0</v>
      </c>
      <c r="BH317" s="231">
        <f>IF(N317="sníž. přenesená",J317,0)</f>
        <v>0</v>
      </c>
      <c r="BI317" s="231">
        <f>IF(N317="nulová",J317,0)</f>
        <v>0</v>
      </c>
      <c r="BJ317" s="23" t="s">
        <v>78</v>
      </c>
      <c r="BK317" s="231">
        <f>ROUND(I317*H317,2)</f>
        <v>0</v>
      </c>
      <c r="BL317" s="23" t="s">
        <v>153</v>
      </c>
      <c r="BM317" s="23" t="s">
        <v>924</v>
      </c>
    </row>
    <row r="318" s="1" customFormat="1">
      <c r="B318" s="45"/>
      <c r="C318" s="73"/>
      <c r="D318" s="232" t="s">
        <v>189</v>
      </c>
      <c r="E318" s="73"/>
      <c r="F318" s="233" t="s">
        <v>925</v>
      </c>
      <c r="G318" s="73"/>
      <c r="H318" s="73"/>
      <c r="I318" s="190"/>
      <c r="J318" s="73"/>
      <c r="K318" s="73"/>
      <c r="L318" s="71"/>
      <c r="M318" s="234"/>
      <c r="N318" s="46"/>
      <c r="O318" s="46"/>
      <c r="P318" s="46"/>
      <c r="Q318" s="46"/>
      <c r="R318" s="46"/>
      <c r="S318" s="46"/>
      <c r="T318" s="94"/>
      <c r="AT318" s="23" t="s">
        <v>189</v>
      </c>
      <c r="AU318" s="23" t="s">
        <v>80</v>
      </c>
    </row>
    <row r="319" s="11" customFormat="1">
      <c r="B319" s="238"/>
      <c r="C319" s="239"/>
      <c r="D319" s="232" t="s">
        <v>201</v>
      </c>
      <c r="E319" s="240" t="s">
        <v>21</v>
      </c>
      <c r="F319" s="241" t="s">
        <v>926</v>
      </c>
      <c r="G319" s="239"/>
      <c r="H319" s="242">
        <v>678</v>
      </c>
      <c r="I319" s="243"/>
      <c r="J319" s="239"/>
      <c r="K319" s="239"/>
      <c r="L319" s="244"/>
      <c r="M319" s="245"/>
      <c r="N319" s="246"/>
      <c r="O319" s="246"/>
      <c r="P319" s="246"/>
      <c r="Q319" s="246"/>
      <c r="R319" s="246"/>
      <c r="S319" s="246"/>
      <c r="T319" s="247"/>
      <c r="AT319" s="248" t="s">
        <v>201</v>
      </c>
      <c r="AU319" s="248" t="s">
        <v>80</v>
      </c>
      <c r="AV319" s="11" t="s">
        <v>80</v>
      </c>
      <c r="AW319" s="11" t="s">
        <v>34</v>
      </c>
      <c r="AX319" s="11" t="s">
        <v>78</v>
      </c>
      <c r="AY319" s="248" t="s">
        <v>133</v>
      </c>
    </row>
    <row r="320" s="1" customFormat="1" ht="16.5" customHeight="1">
      <c r="B320" s="45"/>
      <c r="C320" s="273" t="s">
        <v>670</v>
      </c>
      <c r="D320" s="273" t="s">
        <v>293</v>
      </c>
      <c r="E320" s="274" t="s">
        <v>650</v>
      </c>
      <c r="F320" s="275" t="s">
        <v>651</v>
      </c>
      <c r="G320" s="276" t="s">
        <v>236</v>
      </c>
      <c r="H320" s="277">
        <v>678</v>
      </c>
      <c r="I320" s="278"/>
      <c r="J320" s="279">
        <f>ROUND(I320*H320,2)</f>
        <v>0</v>
      </c>
      <c r="K320" s="275" t="s">
        <v>162</v>
      </c>
      <c r="L320" s="280"/>
      <c r="M320" s="281" t="s">
        <v>21</v>
      </c>
      <c r="N320" s="282" t="s">
        <v>42</v>
      </c>
      <c r="O320" s="46"/>
      <c r="P320" s="229">
        <f>O320*H320</f>
        <v>0</v>
      </c>
      <c r="Q320" s="229">
        <v>0.048000000000000001</v>
      </c>
      <c r="R320" s="229">
        <f>Q320*H320</f>
        <v>32.544000000000004</v>
      </c>
      <c r="S320" s="229">
        <v>0</v>
      </c>
      <c r="T320" s="230">
        <f>S320*H320</f>
        <v>0</v>
      </c>
      <c r="AR320" s="23" t="s">
        <v>174</v>
      </c>
      <c r="AT320" s="23" t="s">
        <v>293</v>
      </c>
      <c r="AU320" s="23" t="s">
        <v>80</v>
      </c>
      <c r="AY320" s="23" t="s">
        <v>133</v>
      </c>
      <c r="BE320" s="231">
        <f>IF(N320="základní",J320,0)</f>
        <v>0</v>
      </c>
      <c r="BF320" s="231">
        <f>IF(N320="snížená",J320,0)</f>
        <v>0</v>
      </c>
      <c r="BG320" s="231">
        <f>IF(N320="zákl. přenesená",J320,0)</f>
        <v>0</v>
      </c>
      <c r="BH320" s="231">
        <f>IF(N320="sníž. přenesená",J320,0)</f>
        <v>0</v>
      </c>
      <c r="BI320" s="231">
        <f>IF(N320="nulová",J320,0)</f>
        <v>0</v>
      </c>
      <c r="BJ320" s="23" t="s">
        <v>78</v>
      </c>
      <c r="BK320" s="231">
        <f>ROUND(I320*H320,2)</f>
        <v>0</v>
      </c>
      <c r="BL320" s="23" t="s">
        <v>153</v>
      </c>
      <c r="BM320" s="23" t="s">
        <v>927</v>
      </c>
    </row>
    <row r="321" s="11" customFormat="1">
      <c r="B321" s="238"/>
      <c r="C321" s="239"/>
      <c r="D321" s="232" t="s">
        <v>201</v>
      </c>
      <c r="E321" s="240" t="s">
        <v>21</v>
      </c>
      <c r="F321" s="241" t="s">
        <v>928</v>
      </c>
      <c r="G321" s="239"/>
      <c r="H321" s="242">
        <v>678</v>
      </c>
      <c r="I321" s="243"/>
      <c r="J321" s="239"/>
      <c r="K321" s="239"/>
      <c r="L321" s="244"/>
      <c r="M321" s="245"/>
      <c r="N321" s="246"/>
      <c r="O321" s="246"/>
      <c r="P321" s="246"/>
      <c r="Q321" s="246"/>
      <c r="R321" s="246"/>
      <c r="S321" s="246"/>
      <c r="T321" s="247"/>
      <c r="AT321" s="248" t="s">
        <v>201</v>
      </c>
      <c r="AU321" s="248" t="s">
        <v>80</v>
      </c>
      <c r="AV321" s="11" t="s">
        <v>80</v>
      </c>
      <c r="AW321" s="11" t="s">
        <v>34</v>
      </c>
      <c r="AX321" s="11" t="s">
        <v>78</v>
      </c>
      <c r="AY321" s="248" t="s">
        <v>133</v>
      </c>
    </row>
    <row r="322" s="1" customFormat="1" ht="25.5" customHeight="1">
      <c r="B322" s="45"/>
      <c r="C322" s="220" t="s">
        <v>675</v>
      </c>
      <c r="D322" s="220" t="s">
        <v>134</v>
      </c>
      <c r="E322" s="221" t="s">
        <v>671</v>
      </c>
      <c r="F322" s="222" t="s">
        <v>672</v>
      </c>
      <c r="G322" s="223" t="s">
        <v>187</v>
      </c>
      <c r="H322" s="224">
        <v>555.60000000000002</v>
      </c>
      <c r="I322" s="225"/>
      <c r="J322" s="226">
        <f>ROUND(I322*H322,2)</f>
        <v>0</v>
      </c>
      <c r="K322" s="222" t="s">
        <v>162</v>
      </c>
      <c r="L322" s="71"/>
      <c r="M322" s="227" t="s">
        <v>21</v>
      </c>
      <c r="N322" s="228" t="s">
        <v>42</v>
      </c>
      <c r="O322" s="46"/>
      <c r="P322" s="229">
        <f>O322*H322</f>
        <v>0</v>
      </c>
      <c r="Q322" s="229">
        <v>0.00068999999999999997</v>
      </c>
      <c r="R322" s="229">
        <f>Q322*H322</f>
        <v>0.38336399999999998</v>
      </c>
      <c r="S322" s="229">
        <v>0</v>
      </c>
      <c r="T322" s="230">
        <f>S322*H322</f>
        <v>0</v>
      </c>
      <c r="AR322" s="23" t="s">
        <v>153</v>
      </c>
      <c r="AT322" s="23" t="s">
        <v>134</v>
      </c>
      <c r="AU322" s="23" t="s">
        <v>80</v>
      </c>
      <c r="AY322" s="23" t="s">
        <v>133</v>
      </c>
      <c r="BE322" s="231">
        <f>IF(N322="základní",J322,0)</f>
        <v>0</v>
      </c>
      <c r="BF322" s="231">
        <f>IF(N322="snížená",J322,0)</f>
        <v>0</v>
      </c>
      <c r="BG322" s="231">
        <f>IF(N322="zákl. přenesená",J322,0)</f>
        <v>0</v>
      </c>
      <c r="BH322" s="231">
        <f>IF(N322="sníž. přenesená",J322,0)</f>
        <v>0</v>
      </c>
      <c r="BI322" s="231">
        <f>IF(N322="nulová",J322,0)</f>
        <v>0</v>
      </c>
      <c r="BJ322" s="23" t="s">
        <v>78</v>
      </c>
      <c r="BK322" s="231">
        <f>ROUND(I322*H322,2)</f>
        <v>0</v>
      </c>
      <c r="BL322" s="23" t="s">
        <v>153</v>
      </c>
      <c r="BM322" s="23" t="s">
        <v>929</v>
      </c>
    </row>
    <row r="323" s="1" customFormat="1">
      <c r="B323" s="45"/>
      <c r="C323" s="73"/>
      <c r="D323" s="232" t="s">
        <v>189</v>
      </c>
      <c r="E323" s="73"/>
      <c r="F323" s="233" t="s">
        <v>674</v>
      </c>
      <c r="G323" s="73"/>
      <c r="H323" s="73"/>
      <c r="I323" s="190"/>
      <c r="J323" s="73"/>
      <c r="K323" s="73"/>
      <c r="L323" s="71"/>
      <c r="M323" s="234"/>
      <c r="N323" s="46"/>
      <c r="O323" s="46"/>
      <c r="P323" s="46"/>
      <c r="Q323" s="46"/>
      <c r="R323" s="46"/>
      <c r="S323" s="46"/>
      <c r="T323" s="94"/>
      <c r="AT323" s="23" t="s">
        <v>189</v>
      </c>
      <c r="AU323" s="23" t="s">
        <v>80</v>
      </c>
    </row>
    <row r="324" s="11" customFormat="1">
      <c r="B324" s="238"/>
      <c r="C324" s="239"/>
      <c r="D324" s="232" t="s">
        <v>201</v>
      </c>
      <c r="E324" s="240" t="s">
        <v>21</v>
      </c>
      <c r="F324" s="241" t="s">
        <v>930</v>
      </c>
      <c r="G324" s="239"/>
      <c r="H324" s="242">
        <v>555.60000000000002</v>
      </c>
      <c r="I324" s="243"/>
      <c r="J324" s="239"/>
      <c r="K324" s="239"/>
      <c r="L324" s="244"/>
      <c r="M324" s="245"/>
      <c r="N324" s="246"/>
      <c r="O324" s="246"/>
      <c r="P324" s="246"/>
      <c r="Q324" s="246"/>
      <c r="R324" s="246"/>
      <c r="S324" s="246"/>
      <c r="T324" s="247"/>
      <c r="AT324" s="248" t="s">
        <v>201</v>
      </c>
      <c r="AU324" s="248" t="s">
        <v>80</v>
      </c>
      <c r="AV324" s="11" t="s">
        <v>80</v>
      </c>
      <c r="AW324" s="11" t="s">
        <v>34</v>
      </c>
      <c r="AX324" s="11" t="s">
        <v>78</v>
      </c>
      <c r="AY324" s="248" t="s">
        <v>133</v>
      </c>
    </row>
    <row r="325" s="1" customFormat="1" ht="25.5" customHeight="1">
      <c r="B325" s="45"/>
      <c r="C325" s="220" t="s">
        <v>680</v>
      </c>
      <c r="D325" s="220" t="s">
        <v>134</v>
      </c>
      <c r="E325" s="221" t="s">
        <v>931</v>
      </c>
      <c r="F325" s="222" t="s">
        <v>932</v>
      </c>
      <c r="G325" s="223" t="s">
        <v>236</v>
      </c>
      <c r="H325" s="224">
        <v>24</v>
      </c>
      <c r="I325" s="225"/>
      <c r="J325" s="226">
        <f>ROUND(I325*H325,2)</f>
        <v>0</v>
      </c>
      <c r="K325" s="222" t="s">
        <v>162</v>
      </c>
      <c r="L325" s="71"/>
      <c r="M325" s="227" t="s">
        <v>21</v>
      </c>
      <c r="N325" s="228" t="s">
        <v>42</v>
      </c>
      <c r="O325" s="46"/>
      <c r="P325" s="229">
        <f>O325*H325</f>
        <v>0</v>
      </c>
      <c r="Q325" s="229">
        <v>0.29221000000000003</v>
      </c>
      <c r="R325" s="229">
        <f>Q325*H325</f>
        <v>7.0130400000000002</v>
      </c>
      <c r="S325" s="229">
        <v>0</v>
      </c>
      <c r="T325" s="230">
        <f>S325*H325</f>
        <v>0</v>
      </c>
      <c r="AR325" s="23" t="s">
        <v>153</v>
      </c>
      <c r="AT325" s="23" t="s">
        <v>134</v>
      </c>
      <c r="AU325" s="23" t="s">
        <v>80</v>
      </c>
      <c r="AY325" s="23" t="s">
        <v>133</v>
      </c>
      <c r="BE325" s="231">
        <f>IF(N325="základní",J325,0)</f>
        <v>0</v>
      </c>
      <c r="BF325" s="231">
        <f>IF(N325="snížená",J325,0)</f>
        <v>0</v>
      </c>
      <c r="BG325" s="231">
        <f>IF(N325="zákl. přenesená",J325,0)</f>
        <v>0</v>
      </c>
      <c r="BH325" s="231">
        <f>IF(N325="sníž. přenesená",J325,0)</f>
        <v>0</v>
      </c>
      <c r="BI325" s="231">
        <f>IF(N325="nulová",J325,0)</f>
        <v>0</v>
      </c>
      <c r="BJ325" s="23" t="s">
        <v>78</v>
      </c>
      <c r="BK325" s="231">
        <f>ROUND(I325*H325,2)</f>
        <v>0</v>
      </c>
      <c r="BL325" s="23" t="s">
        <v>153</v>
      </c>
      <c r="BM325" s="23" t="s">
        <v>933</v>
      </c>
    </row>
    <row r="326" s="1" customFormat="1">
      <c r="B326" s="45"/>
      <c r="C326" s="73"/>
      <c r="D326" s="232" t="s">
        <v>189</v>
      </c>
      <c r="E326" s="73"/>
      <c r="F326" s="233" t="s">
        <v>934</v>
      </c>
      <c r="G326" s="73"/>
      <c r="H326" s="73"/>
      <c r="I326" s="190"/>
      <c r="J326" s="73"/>
      <c r="K326" s="73"/>
      <c r="L326" s="71"/>
      <c r="M326" s="234"/>
      <c r="N326" s="46"/>
      <c r="O326" s="46"/>
      <c r="P326" s="46"/>
      <c r="Q326" s="46"/>
      <c r="R326" s="46"/>
      <c r="S326" s="46"/>
      <c r="T326" s="94"/>
      <c r="AT326" s="23" t="s">
        <v>189</v>
      </c>
      <c r="AU326" s="23" t="s">
        <v>80</v>
      </c>
    </row>
    <row r="327" s="11" customFormat="1">
      <c r="B327" s="238"/>
      <c r="C327" s="239"/>
      <c r="D327" s="232" t="s">
        <v>201</v>
      </c>
      <c r="E327" s="240" t="s">
        <v>21</v>
      </c>
      <c r="F327" s="241" t="s">
        <v>935</v>
      </c>
      <c r="G327" s="239"/>
      <c r="H327" s="242">
        <v>24</v>
      </c>
      <c r="I327" s="243"/>
      <c r="J327" s="239"/>
      <c r="K327" s="239"/>
      <c r="L327" s="244"/>
      <c r="M327" s="245"/>
      <c r="N327" s="246"/>
      <c r="O327" s="246"/>
      <c r="P327" s="246"/>
      <c r="Q327" s="246"/>
      <c r="R327" s="246"/>
      <c r="S327" s="246"/>
      <c r="T327" s="247"/>
      <c r="AT327" s="248" t="s">
        <v>201</v>
      </c>
      <c r="AU327" s="248" t="s">
        <v>80</v>
      </c>
      <c r="AV327" s="11" t="s">
        <v>80</v>
      </c>
      <c r="AW327" s="11" t="s">
        <v>34</v>
      </c>
      <c r="AX327" s="11" t="s">
        <v>78</v>
      </c>
      <c r="AY327" s="248" t="s">
        <v>133</v>
      </c>
    </row>
    <row r="328" s="1" customFormat="1" ht="25.5" customHeight="1">
      <c r="B328" s="45"/>
      <c r="C328" s="273" t="s">
        <v>687</v>
      </c>
      <c r="D328" s="273" t="s">
        <v>293</v>
      </c>
      <c r="E328" s="274" t="s">
        <v>936</v>
      </c>
      <c r="F328" s="275" t="s">
        <v>937</v>
      </c>
      <c r="G328" s="276" t="s">
        <v>137</v>
      </c>
      <c r="H328" s="277">
        <v>6</v>
      </c>
      <c r="I328" s="278"/>
      <c r="J328" s="279">
        <f>ROUND(I328*H328,2)</f>
        <v>0</v>
      </c>
      <c r="K328" s="275" t="s">
        <v>21</v>
      </c>
      <c r="L328" s="280"/>
      <c r="M328" s="281" t="s">
        <v>21</v>
      </c>
      <c r="N328" s="282" t="s">
        <v>42</v>
      </c>
      <c r="O328" s="46"/>
      <c r="P328" s="229">
        <f>O328*H328</f>
        <v>0</v>
      </c>
      <c r="Q328" s="229">
        <v>0</v>
      </c>
      <c r="R328" s="229">
        <f>Q328*H328</f>
        <v>0</v>
      </c>
      <c r="S328" s="229">
        <v>0</v>
      </c>
      <c r="T328" s="230">
        <f>S328*H328</f>
        <v>0</v>
      </c>
      <c r="AR328" s="23" t="s">
        <v>174</v>
      </c>
      <c r="AT328" s="23" t="s">
        <v>293</v>
      </c>
      <c r="AU328" s="23" t="s">
        <v>80</v>
      </c>
      <c r="AY328" s="23" t="s">
        <v>133</v>
      </c>
      <c r="BE328" s="231">
        <f>IF(N328="základní",J328,0)</f>
        <v>0</v>
      </c>
      <c r="BF328" s="231">
        <f>IF(N328="snížená",J328,0)</f>
        <v>0</v>
      </c>
      <c r="BG328" s="231">
        <f>IF(N328="zákl. přenesená",J328,0)</f>
        <v>0</v>
      </c>
      <c r="BH328" s="231">
        <f>IF(N328="sníž. přenesená",J328,0)</f>
        <v>0</v>
      </c>
      <c r="BI328" s="231">
        <f>IF(N328="nulová",J328,0)</f>
        <v>0</v>
      </c>
      <c r="BJ328" s="23" t="s">
        <v>78</v>
      </c>
      <c r="BK328" s="231">
        <f>ROUND(I328*H328,2)</f>
        <v>0</v>
      </c>
      <c r="BL328" s="23" t="s">
        <v>153</v>
      </c>
      <c r="BM328" s="23" t="s">
        <v>938</v>
      </c>
    </row>
    <row r="329" s="1" customFormat="1" ht="16.5" customHeight="1">
      <c r="B329" s="45"/>
      <c r="C329" s="273" t="s">
        <v>693</v>
      </c>
      <c r="D329" s="273" t="s">
        <v>293</v>
      </c>
      <c r="E329" s="274" t="s">
        <v>939</v>
      </c>
      <c r="F329" s="275" t="s">
        <v>940</v>
      </c>
      <c r="G329" s="276" t="s">
        <v>236</v>
      </c>
      <c r="H329" s="277">
        <v>24</v>
      </c>
      <c r="I329" s="278"/>
      <c r="J329" s="279">
        <f>ROUND(I329*H329,2)</f>
        <v>0</v>
      </c>
      <c r="K329" s="275" t="s">
        <v>162</v>
      </c>
      <c r="L329" s="280"/>
      <c r="M329" s="281" t="s">
        <v>21</v>
      </c>
      <c r="N329" s="282" t="s">
        <v>42</v>
      </c>
      <c r="O329" s="46"/>
      <c r="P329" s="229">
        <f>O329*H329</f>
        <v>0</v>
      </c>
      <c r="Q329" s="229">
        <v>0.0042900000000000004</v>
      </c>
      <c r="R329" s="229">
        <f>Q329*H329</f>
        <v>0.10296000000000001</v>
      </c>
      <c r="S329" s="229">
        <v>0</v>
      </c>
      <c r="T329" s="230">
        <f>S329*H329</f>
        <v>0</v>
      </c>
      <c r="AR329" s="23" t="s">
        <v>174</v>
      </c>
      <c r="AT329" s="23" t="s">
        <v>293</v>
      </c>
      <c r="AU329" s="23" t="s">
        <v>80</v>
      </c>
      <c r="AY329" s="23" t="s">
        <v>133</v>
      </c>
      <c r="BE329" s="231">
        <f>IF(N329="základní",J329,0)</f>
        <v>0</v>
      </c>
      <c r="BF329" s="231">
        <f>IF(N329="snížená",J329,0)</f>
        <v>0</v>
      </c>
      <c r="BG329" s="231">
        <f>IF(N329="zákl. přenesená",J329,0)</f>
        <v>0</v>
      </c>
      <c r="BH329" s="231">
        <f>IF(N329="sníž. přenesená",J329,0)</f>
        <v>0</v>
      </c>
      <c r="BI329" s="231">
        <f>IF(N329="nulová",J329,0)</f>
        <v>0</v>
      </c>
      <c r="BJ329" s="23" t="s">
        <v>78</v>
      </c>
      <c r="BK329" s="231">
        <f>ROUND(I329*H329,2)</f>
        <v>0</v>
      </c>
      <c r="BL329" s="23" t="s">
        <v>153</v>
      </c>
      <c r="BM329" s="23" t="s">
        <v>941</v>
      </c>
    </row>
    <row r="330" s="11" customFormat="1">
      <c r="B330" s="238"/>
      <c r="C330" s="239"/>
      <c r="D330" s="232" t="s">
        <v>201</v>
      </c>
      <c r="E330" s="240" t="s">
        <v>21</v>
      </c>
      <c r="F330" s="241" t="s">
        <v>942</v>
      </c>
      <c r="G330" s="239"/>
      <c r="H330" s="242">
        <v>24</v>
      </c>
      <c r="I330" s="243"/>
      <c r="J330" s="239"/>
      <c r="K330" s="239"/>
      <c r="L330" s="244"/>
      <c r="M330" s="245"/>
      <c r="N330" s="246"/>
      <c r="O330" s="246"/>
      <c r="P330" s="246"/>
      <c r="Q330" s="246"/>
      <c r="R330" s="246"/>
      <c r="S330" s="246"/>
      <c r="T330" s="247"/>
      <c r="AT330" s="248" t="s">
        <v>201</v>
      </c>
      <c r="AU330" s="248" t="s">
        <v>80</v>
      </c>
      <c r="AV330" s="11" t="s">
        <v>80</v>
      </c>
      <c r="AW330" s="11" t="s">
        <v>34</v>
      </c>
      <c r="AX330" s="11" t="s">
        <v>78</v>
      </c>
      <c r="AY330" s="248" t="s">
        <v>133</v>
      </c>
    </row>
    <row r="331" s="1" customFormat="1" ht="38.25" customHeight="1">
      <c r="B331" s="45"/>
      <c r="C331" s="220" t="s">
        <v>700</v>
      </c>
      <c r="D331" s="220" t="s">
        <v>134</v>
      </c>
      <c r="E331" s="221" t="s">
        <v>676</v>
      </c>
      <c r="F331" s="222" t="s">
        <v>677</v>
      </c>
      <c r="G331" s="223" t="s">
        <v>236</v>
      </c>
      <c r="H331" s="224">
        <v>43</v>
      </c>
      <c r="I331" s="225"/>
      <c r="J331" s="226">
        <f>ROUND(I331*H331,2)</f>
        <v>0</v>
      </c>
      <c r="K331" s="222" t="s">
        <v>162</v>
      </c>
      <c r="L331" s="71"/>
      <c r="M331" s="227" t="s">
        <v>21</v>
      </c>
      <c r="N331" s="228" t="s">
        <v>42</v>
      </c>
      <c r="O331" s="46"/>
      <c r="P331" s="229">
        <f>O331*H331</f>
        <v>0</v>
      </c>
      <c r="Q331" s="229">
        <v>0</v>
      </c>
      <c r="R331" s="229">
        <f>Q331*H331</f>
        <v>0</v>
      </c>
      <c r="S331" s="229">
        <v>0.070000000000000007</v>
      </c>
      <c r="T331" s="230">
        <f>S331*H331</f>
        <v>3.0100000000000002</v>
      </c>
      <c r="AR331" s="23" t="s">
        <v>153</v>
      </c>
      <c r="AT331" s="23" t="s">
        <v>134</v>
      </c>
      <c r="AU331" s="23" t="s">
        <v>80</v>
      </c>
      <c r="AY331" s="23" t="s">
        <v>133</v>
      </c>
      <c r="BE331" s="231">
        <f>IF(N331="základní",J331,0)</f>
        <v>0</v>
      </c>
      <c r="BF331" s="231">
        <f>IF(N331="snížená",J331,0)</f>
        <v>0</v>
      </c>
      <c r="BG331" s="231">
        <f>IF(N331="zákl. přenesená",J331,0)</f>
        <v>0</v>
      </c>
      <c r="BH331" s="231">
        <f>IF(N331="sníž. přenesená",J331,0)</f>
        <v>0</v>
      </c>
      <c r="BI331" s="231">
        <f>IF(N331="nulová",J331,0)</f>
        <v>0</v>
      </c>
      <c r="BJ331" s="23" t="s">
        <v>78</v>
      </c>
      <c r="BK331" s="231">
        <f>ROUND(I331*H331,2)</f>
        <v>0</v>
      </c>
      <c r="BL331" s="23" t="s">
        <v>153</v>
      </c>
      <c r="BM331" s="23" t="s">
        <v>943</v>
      </c>
    </row>
    <row r="332" s="1" customFormat="1">
      <c r="B332" s="45"/>
      <c r="C332" s="73"/>
      <c r="D332" s="232" t="s">
        <v>141</v>
      </c>
      <c r="E332" s="73"/>
      <c r="F332" s="233" t="s">
        <v>373</v>
      </c>
      <c r="G332" s="73"/>
      <c r="H332" s="73"/>
      <c r="I332" s="190"/>
      <c r="J332" s="73"/>
      <c r="K332" s="73"/>
      <c r="L332" s="71"/>
      <c r="M332" s="234"/>
      <c r="N332" s="46"/>
      <c r="O332" s="46"/>
      <c r="P332" s="46"/>
      <c r="Q332" s="46"/>
      <c r="R332" s="46"/>
      <c r="S332" s="46"/>
      <c r="T332" s="94"/>
      <c r="AT332" s="23" t="s">
        <v>141</v>
      </c>
      <c r="AU332" s="23" t="s">
        <v>80</v>
      </c>
    </row>
    <row r="333" s="11" customFormat="1">
      <c r="B333" s="238"/>
      <c r="C333" s="239"/>
      <c r="D333" s="232" t="s">
        <v>201</v>
      </c>
      <c r="E333" s="240" t="s">
        <v>21</v>
      </c>
      <c r="F333" s="241" t="s">
        <v>679</v>
      </c>
      <c r="G333" s="239"/>
      <c r="H333" s="242">
        <v>43</v>
      </c>
      <c r="I333" s="243"/>
      <c r="J333" s="239"/>
      <c r="K333" s="239"/>
      <c r="L333" s="244"/>
      <c r="M333" s="245"/>
      <c r="N333" s="246"/>
      <c r="O333" s="246"/>
      <c r="P333" s="246"/>
      <c r="Q333" s="246"/>
      <c r="R333" s="246"/>
      <c r="S333" s="246"/>
      <c r="T333" s="247"/>
      <c r="AT333" s="248" t="s">
        <v>201</v>
      </c>
      <c r="AU333" s="248" t="s">
        <v>80</v>
      </c>
      <c r="AV333" s="11" t="s">
        <v>80</v>
      </c>
      <c r="AW333" s="11" t="s">
        <v>34</v>
      </c>
      <c r="AX333" s="11" t="s">
        <v>78</v>
      </c>
      <c r="AY333" s="248" t="s">
        <v>133</v>
      </c>
    </row>
    <row r="334" s="1" customFormat="1" ht="51" customHeight="1">
      <c r="B334" s="45"/>
      <c r="C334" s="220" t="s">
        <v>705</v>
      </c>
      <c r="D334" s="220" t="s">
        <v>134</v>
      </c>
      <c r="E334" s="221" t="s">
        <v>944</v>
      </c>
      <c r="F334" s="222" t="s">
        <v>945</v>
      </c>
      <c r="G334" s="223" t="s">
        <v>236</v>
      </c>
      <c r="H334" s="224">
        <v>5</v>
      </c>
      <c r="I334" s="225"/>
      <c r="J334" s="226">
        <f>ROUND(I334*H334,2)</f>
        <v>0</v>
      </c>
      <c r="K334" s="222" t="s">
        <v>162</v>
      </c>
      <c r="L334" s="71"/>
      <c r="M334" s="227" t="s">
        <v>21</v>
      </c>
      <c r="N334" s="228" t="s">
        <v>42</v>
      </c>
      <c r="O334" s="46"/>
      <c r="P334" s="229">
        <f>O334*H334</f>
        <v>0</v>
      </c>
      <c r="Q334" s="229">
        <v>0</v>
      </c>
      <c r="R334" s="229">
        <f>Q334*H334</f>
        <v>0</v>
      </c>
      <c r="S334" s="229">
        <v>0.035000000000000003</v>
      </c>
      <c r="T334" s="230">
        <f>S334*H334</f>
        <v>0.17500000000000002</v>
      </c>
      <c r="AR334" s="23" t="s">
        <v>153</v>
      </c>
      <c r="AT334" s="23" t="s">
        <v>134</v>
      </c>
      <c r="AU334" s="23" t="s">
        <v>80</v>
      </c>
      <c r="AY334" s="23" t="s">
        <v>133</v>
      </c>
      <c r="BE334" s="231">
        <f>IF(N334="základní",J334,0)</f>
        <v>0</v>
      </c>
      <c r="BF334" s="231">
        <f>IF(N334="snížená",J334,0)</f>
        <v>0</v>
      </c>
      <c r="BG334" s="231">
        <f>IF(N334="zákl. přenesená",J334,0)</f>
        <v>0</v>
      </c>
      <c r="BH334" s="231">
        <f>IF(N334="sníž. přenesená",J334,0)</f>
        <v>0</v>
      </c>
      <c r="BI334" s="231">
        <f>IF(N334="nulová",J334,0)</f>
        <v>0</v>
      </c>
      <c r="BJ334" s="23" t="s">
        <v>78</v>
      </c>
      <c r="BK334" s="231">
        <f>ROUND(I334*H334,2)</f>
        <v>0</v>
      </c>
      <c r="BL334" s="23" t="s">
        <v>153</v>
      </c>
      <c r="BM334" s="23" t="s">
        <v>946</v>
      </c>
    </row>
    <row r="335" s="1" customFormat="1">
      <c r="B335" s="45"/>
      <c r="C335" s="73"/>
      <c r="D335" s="232" t="s">
        <v>189</v>
      </c>
      <c r="E335" s="73"/>
      <c r="F335" s="233" t="s">
        <v>947</v>
      </c>
      <c r="G335" s="73"/>
      <c r="H335" s="73"/>
      <c r="I335" s="190"/>
      <c r="J335" s="73"/>
      <c r="K335" s="73"/>
      <c r="L335" s="71"/>
      <c r="M335" s="234"/>
      <c r="N335" s="46"/>
      <c r="O335" s="46"/>
      <c r="P335" s="46"/>
      <c r="Q335" s="46"/>
      <c r="R335" s="46"/>
      <c r="S335" s="46"/>
      <c r="T335" s="94"/>
      <c r="AT335" s="23" t="s">
        <v>189</v>
      </c>
      <c r="AU335" s="23" t="s">
        <v>80</v>
      </c>
    </row>
    <row r="336" s="1" customFormat="1">
      <c r="B336" s="45"/>
      <c r="C336" s="73"/>
      <c r="D336" s="232" t="s">
        <v>141</v>
      </c>
      <c r="E336" s="73"/>
      <c r="F336" s="233" t="s">
        <v>948</v>
      </c>
      <c r="G336" s="73"/>
      <c r="H336" s="73"/>
      <c r="I336" s="190"/>
      <c r="J336" s="73"/>
      <c r="K336" s="73"/>
      <c r="L336" s="71"/>
      <c r="M336" s="234"/>
      <c r="N336" s="46"/>
      <c r="O336" s="46"/>
      <c r="P336" s="46"/>
      <c r="Q336" s="46"/>
      <c r="R336" s="46"/>
      <c r="S336" s="46"/>
      <c r="T336" s="94"/>
      <c r="AT336" s="23" t="s">
        <v>141</v>
      </c>
      <c r="AU336" s="23" t="s">
        <v>80</v>
      </c>
    </row>
    <row r="337" s="10" customFormat="1" ht="29.88" customHeight="1">
      <c r="B337" s="204"/>
      <c r="C337" s="205"/>
      <c r="D337" s="206" t="s">
        <v>70</v>
      </c>
      <c r="E337" s="218" t="s">
        <v>685</v>
      </c>
      <c r="F337" s="218" t="s">
        <v>686</v>
      </c>
      <c r="G337" s="205"/>
      <c r="H337" s="205"/>
      <c r="I337" s="208"/>
      <c r="J337" s="219">
        <f>BK337</f>
        <v>0</v>
      </c>
      <c r="K337" s="205"/>
      <c r="L337" s="210"/>
      <c r="M337" s="211"/>
      <c r="N337" s="212"/>
      <c r="O337" s="212"/>
      <c r="P337" s="213">
        <f>SUM(P338:P347)</f>
        <v>0</v>
      </c>
      <c r="Q337" s="212"/>
      <c r="R337" s="213">
        <f>SUM(R338:R347)</f>
        <v>0</v>
      </c>
      <c r="S337" s="212"/>
      <c r="T337" s="214">
        <f>SUM(T338:T347)</f>
        <v>0</v>
      </c>
      <c r="AR337" s="215" t="s">
        <v>78</v>
      </c>
      <c r="AT337" s="216" t="s">
        <v>70</v>
      </c>
      <c r="AU337" s="216" t="s">
        <v>78</v>
      </c>
      <c r="AY337" s="215" t="s">
        <v>133</v>
      </c>
      <c r="BK337" s="217">
        <f>SUM(BK338:BK347)</f>
        <v>0</v>
      </c>
    </row>
    <row r="338" s="1" customFormat="1" ht="38.25" customHeight="1">
      <c r="B338" s="45"/>
      <c r="C338" s="220" t="s">
        <v>949</v>
      </c>
      <c r="D338" s="220" t="s">
        <v>134</v>
      </c>
      <c r="E338" s="221" t="s">
        <v>950</v>
      </c>
      <c r="F338" s="222" t="s">
        <v>951</v>
      </c>
      <c r="G338" s="223" t="s">
        <v>282</v>
      </c>
      <c r="H338" s="224">
        <v>67.030000000000001</v>
      </c>
      <c r="I338" s="225"/>
      <c r="J338" s="226">
        <f>ROUND(I338*H338,2)</f>
        <v>0</v>
      </c>
      <c r="K338" s="222" t="s">
        <v>21</v>
      </c>
      <c r="L338" s="71"/>
      <c r="M338" s="227" t="s">
        <v>21</v>
      </c>
      <c r="N338" s="228" t="s">
        <v>42</v>
      </c>
      <c r="O338" s="46"/>
      <c r="P338" s="229">
        <f>O338*H338</f>
        <v>0</v>
      </c>
      <c r="Q338" s="229">
        <v>0</v>
      </c>
      <c r="R338" s="229">
        <f>Q338*H338</f>
        <v>0</v>
      </c>
      <c r="S338" s="229">
        <v>0</v>
      </c>
      <c r="T338" s="230">
        <f>S338*H338</f>
        <v>0</v>
      </c>
      <c r="AR338" s="23" t="s">
        <v>153</v>
      </c>
      <c r="AT338" s="23" t="s">
        <v>134</v>
      </c>
      <c r="AU338" s="23" t="s">
        <v>80</v>
      </c>
      <c r="AY338" s="23" t="s">
        <v>133</v>
      </c>
      <c r="BE338" s="231">
        <f>IF(N338="základní",J338,0)</f>
        <v>0</v>
      </c>
      <c r="BF338" s="231">
        <f>IF(N338="snížená",J338,0)</f>
        <v>0</v>
      </c>
      <c r="BG338" s="231">
        <f>IF(N338="zákl. přenesená",J338,0)</f>
        <v>0</v>
      </c>
      <c r="BH338" s="231">
        <f>IF(N338="sníž. přenesená",J338,0)</f>
        <v>0</v>
      </c>
      <c r="BI338" s="231">
        <f>IF(N338="nulová",J338,0)</f>
        <v>0</v>
      </c>
      <c r="BJ338" s="23" t="s">
        <v>78</v>
      </c>
      <c r="BK338" s="231">
        <f>ROUND(I338*H338,2)</f>
        <v>0</v>
      </c>
      <c r="BL338" s="23" t="s">
        <v>153</v>
      </c>
      <c r="BM338" s="23" t="s">
        <v>952</v>
      </c>
    </row>
    <row r="339" s="1" customFormat="1" ht="25.5" customHeight="1">
      <c r="B339" s="45"/>
      <c r="C339" s="220" t="s">
        <v>953</v>
      </c>
      <c r="D339" s="220" t="s">
        <v>134</v>
      </c>
      <c r="E339" s="221" t="s">
        <v>688</v>
      </c>
      <c r="F339" s="222" t="s">
        <v>954</v>
      </c>
      <c r="G339" s="223" t="s">
        <v>282</v>
      </c>
      <c r="H339" s="224">
        <v>143.28999999999999</v>
      </c>
      <c r="I339" s="225"/>
      <c r="J339" s="226">
        <f>ROUND(I339*H339,2)</f>
        <v>0</v>
      </c>
      <c r="K339" s="222" t="s">
        <v>21</v>
      </c>
      <c r="L339" s="71"/>
      <c r="M339" s="227" t="s">
        <v>21</v>
      </c>
      <c r="N339" s="228" t="s">
        <v>42</v>
      </c>
      <c r="O339" s="46"/>
      <c r="P339" s="229">
        <f>O339*H339</f>
        <v>0</v>
      </c>
      <c r="Q339" s="229">
        <v>0</v>
      </c>
      <c r="R339" s="229">
        <f>Q339*H339</f>
        <v>0</v>
      </c>
      <c r="S339" s="229">
        <v>0</v>
      </c>
      <c r="T339" s="230">
        <f>S339*H339</f>
        <v>0</v>
      </c>
      <c r="AR339" s="23" t="s">
        <v>153</v>
      </c>
      <c r="AT339" s="23" t="s">
        <v>134</v>
      </c>
      <c r="AU339" s="23" t="s">
        <v>80</v>
      </c>
      <c r="AY339" s="23" t="s">
        <v>133</v>
      </c>
      <c r="BE339" s="231">
        <f>IF(N339="základní",J339,0)</f>
        <v>0</v>
      </c>
      <c r="BF339" s="231">
        <f>IF(N339="snížená",J339,0)</f>
        <v>0</v>
      </c>
      <c r="BG339" s="231">
        <f>IF(N339="zákl. přenesená",J339,0)</f>
        <v>0</v>
      </c>
      <c r="BH339" s="231">
        <f>IF(N339="sníž. přenesená",J339,0)</f>
        <v>0</v>
      </c>
      <c r="BI339" s="231">
        <f>IF(N339="nulová",J339,0)</f>
        <v>0</v>
      </c>
      <c r="BJ339" s="23" t="s">
        <v>78</v>
      </c>
      <c r="BK339" s="231">
        <f>ROUND(I339*H339,2)</f>
        <v>0</v>
      </c>
      <c r="BL339" s="23" t="s">
        <v>153</v>
      </c>
      <c r="BM339" s="23" t="s">
        <v>955</v>
      </c>
    </row>
    <row r="340" s="11" customFormat="1">
      <c r="B340" s="238"/>
      <c r="C340" s="239"/>
      <c r="D340" s="232" t="s">
        <v>201</v>
      </c>
      <c r="E340" s="240" t="s">
        <v>21</v>
      </c>
      <c r="F340" s="241" t="s">
        <v>956</v>
      </c>
      <c r="G340" s="239"/>
      <c r="H340" s="242">
        <v>140.28</v>
      </c>
      <c r="I340" s="243"/>
      <c r="J340" s="239"/>
      <c r="K340" s="239"/>
      <c r="L340" s="244"/>
      <c r="M340" s="245"/>
      <c r="N340" s="246"/>
      <c r="O340" s="246"/>
      <c r="P340" s="246"/>
      <c r="Q340" s="246"/>
      <c r="R340" s="246"/>
      <c r="S340" s="246"/>
      <c r="T340" s="247"/>
      <c r="AT340" s="248" t="s">
        <v>201</v>
      </c>
      <c r="AU340" s="248" t="s">
        <v>80</v>
      </c>
      <c r="AV340" s="11" t="s">
        <v>80</v>
      </c>
      <c r="AW340" s="11" t="s">
        <v>34</v>
      </c>
      <c r="AX340" s="11" t="s">
        <v>71</v>
      </c>
      <c r="AY340" s="248" t="s">
        <v>133</v>
      </c>
    </row>
    <row r="341" s="12" customFormat="1">
      <c r="B341" s="252"/>
      <c r="C341" s="253"/>
      <c r="D341" s="232" t="s">
        <v>201</v>
      </c>
      <c r="E341" s="254" t="s">
        <v>21</v>
      </c>
      <c r="F341" s="255" t="s">
        <v>259</v>
      </c>
      <c r="G341" s="253"/>
      <c r="H341" s="254" t="s">
        <v>21</v>
      </c>
      <c r="I341" s="256"/>
      <c r="J341" s="253"/>
      <c r="K341" s="253"/>
      <c r="L341" s="257"/>
      <c r="M341" s="258"/>
      <c r="N341" s="259"/>
      <c r="O341" s="259"/>
      <c r="P341" s="259"/>
      <c r="Q341" s="259"/>
      <c r="R341" s="259"/>
      <c r="S341" s="259"/>
      <c r="T341" s="260"/>
      <c r="AT341" s="261" t="s">
        <v>201</v>
      </c>
      <c r="AU341" s="261" t="s">
        <v>80</v>
      </c>
      <c r="AV341" s="12" t="s">
        <v>78</v>
      </c>
      <c r="AW341" s="12" t="s">
        <v>34</v>
      </c>
      <c r="AX341" s="12" t="s">
        <v>71</v>
      </c>
      <c r="AY341" s="261" t="s">
        <v>133</v>
      </c>
    </row>
    <row r="342" s="11" customFormat="1">
      <c r="B342" s="238"/>
      <c r="C342" s="239"/>
      <c r="D342" s="232" t="s">
        <v>201</v>
      </c>
      <c r="E342" s="240" t="s">
        <v>21</v>
      </c>
      <c r="F342" s="241" t="s">
        <v>692</v>
      </c>
      <c r="G342" s="239"/>
      <c r="H342" s="242">
        <v>3.0099999999999998</v>
      </c>
      <c r="I342" s="243"/>
      <c r="J342" s="239"/>
      <c r="K342" s="239"/>
      <c r="L342" s="244"/>
      <c r="M342" s="245"/>
      <c r="N342" s="246"/>
      <c r="O342" s="246"/>
      <c r="P342" s="246"/>
      <c r="Q342" s="246"/>
      <c r="R342" s="246"/>
      <c r="S342" s="246"/>
      <c r="T342" s="247"/>
      <c r="AT342" s="248" t="s">
        <v>201</v>
      </c>
      <c r="AU342" s="248" t="s">
        <v>80</v>
      </c>
      <c r="AV342" s="11" t="s">
        <v>80</v>
      </c>
      <c r="AW342" s="11" t="s">
        <v>34</v>
      </c>
      <c r="AX342" s="11" t="s">
        <v>71</v>
      </c>
      <c r="AY342" s="248" t="s">
        <v>133</v>
      </c>
    </row>
    <row r="343" s="13" customFormat="1">
      <c r="B343" s="262"/>
      <c r="C343" s="263"/>
      <c r="D343" s="232" t="s">
        <v>201</v>
      </c>
      <c r="E343" s="264" t="s">
        <v>21</v>
      </c>
      <c r="F343" s="265" t="s">
        <v>248</v>
      </c>
      <c r="G343" s="263"/>
      <c r="H343" s="266">
        <v>143.28999999999999</v>
      </c>
      <c r="I343" s="267"/>
      <c r="J343" s="263"/>
      <c r="K343" s="263"/>
      <c r="L343" s="268"/>
      <c r="M343" s="269"/>
      <c r="N343" s="270"/>
      <c r="O343" s="270"/>
      <c r="P343" s="270"/>
      <c r="Q343" s="270"/>
      <c r="R343" s="270"/>
      <c r="S343" s="270"/>
      <c r="T343" s="271"/>
      <c r="AT343" s="272" t="s">
        <v>201</v>
      </c>
      <c r="AU343" s="272" t="s">
        <v>80</v>
      </c>
      <c r="AV343" s="13" t="s">
        <v>153</v>
      </c>
      <c r="AW343" s="13" t="s">
        <v>34</v>
      </c>
      <c r="AX343" s="13" t="s">
        <v>78</v>
      </c>
      <c r="AY343" s="272" t="s">
        <v>133</v>
      </c>
    </row>
    <row r="344" s="1" customFormat="1" ht="25.5" customHeight="1">
      <c r="B344" s="45"/>
      <c r="C344" s="220" t="s">
        <v>957</v>
      </c>
      <c r="D344" s="220" t="s">
        <v>134</v>
      </c>
      <c r="E344" s="221" t="s">
        <v>694</v>
      </c>
      <c r="F344" s="222" t="s">
        <v>695</v>
      </c>
      <c r="G344" s="223" t="s">
        <v>282</v>
      </c>
      <c r="H344" s="224">
        <v>143.28999999999999</v>
      </c>
      <c r="I344" s="225"/>
      <c r="J344" s="226">
        <f>ROUND(I344*H344,2)</f>
        <v>0</v>
      </c>
      <c r="K344" s="222" t="s">
        <v>162</v>
      </c>
      <c r="L344" s="71"/>
      <c r="M344" s="227" t="s">
        <v>21</v>
      </c>
      <c r="N344" s="228" t="s">
        <v>42</v>
      </c>
      <c r="O344" s="46"/>
      <c r="P344" s="229">
        <f>O344*H344</f>
        <v>0</v>
      </c>
      <c r="Q344" s="229">
        <v>0</v>
      </c>
      <c r="R344" s="229">
        <f>Q344*H344</f>
        <v>0</v>
      </c>
      <c r="S344" s="229">
        <v>0</v>
      </c>
      <c r="T344" s="230">
        <f>S344*H344</f>
        <v>0</v>
      </c>
      <c r="AR344" s="23" t="s">
        <v>153</v>
      </c>
      <c r="AT344" s="23" t="s">
        <v>134</v>
      </c>
      <c r="AU344" s="23" t="s">
        <v>80</v>
      </c>
      <c r="AY344" s="23" t="s">
        <v>133</v>
      </c>
      <c r="BE344" s="231">
        <f>IF(N344="základní",J344,0)</f>
        <v>0</v>
      </c>
      <c r="BF344" s="231">
        <f>IF(N344="snížená",J344,0)</f>
        <v>0</v>
      </c>
      <c r="BG344" s="231">
        <f>IF(N344="zákl. přenesená",J344,0)</f>
        <v>0</v>
      </c>
      <c r="BH344" s="231">
        <f>IF(N344="sníž. přenesená",J344,0)</f>
        <v>0</v>
      </c>
      <c r="BI344" s="231">
        <f>IF(N344="nulová",J344,0)</f>
        <v>0</v>
      </c>
      <c r="BJ344" s="23" t="s">
        <v>78</v>
      </c>
      <c r="BK344" s="231">
        <f>ROUND(I344*H344,2)</f>
        <v>0</v>
      </c>
      <c r="BL344" s="23" t="s">
        <v>153</v>
      </c>
      <c r="BM344" s="23" t="s">
        <v>958</v>
      </c>
    </row>
    <row r="345" s="1" customFormat="1">
      <c r="B345" s="45"/>
      <c r="C345" s="73"/>
      <c r="D345" s="232" t="s">
        <v>189</v>
      </c>
      <c r="E345" s="73"/>
      <c r="F345" s="233" t="s">
        <v>697</v>
      </c>
      <c r="G345" s="73"/>
      <c r="H345" s="73"/>
      <c r="I345" s="190"/>
      <c r="J345" s="73"/>
      <c r="K345" s="73"/>
      <c r="L345" s="71"/>
      <c r="M345" s="234"/>
      <c r="N345" s="46"/>
      <c r="O345" s="46"/>
      <c r="P345" s="46"/>
      <c r="Q345" s="46"/>
      <c r="R345" s="46"/>
      <c r="S345" s="46"/>
      <c r="T345" s="94"/>
      <c r="AT345" s="23" t="s">
        <v>189</v>
      </c>
      <c r="AU345" s="23" t="s">
        <v>80</v>
      </c>
    </row>
    <row r="346" s="1" customFormat="1" ht="25.5" customHeight="1">
      <c r="B346" s="45"/>
      <c r="C346" s="220" t="s">
        <v>959</v>
      </c>
      <c r="D346" s="220" t="s">
        <v>134</v>
      </c>
      <c r="E346" s="221" t="s">
        <v>960</v>
      </c>
      <c r="F346" s="222" t="s">
        <v>961</v>
      </c>
      <c r="G346" s="223" t="s">
        <v>282</v>
      </c>
      <c r="H346" s="224">
        <v>67.030000000000001</v>
      </c>
      <c r="I346" s="225"/>
      <c r="J346" s="226">
        <f>ROUND(I346*H346,2)</f>
        <v>0</v>
      </c>
      <c r="K346" s="222" t="s">
        <v>162</v>
      </c>
      <c r="L346" s="71"/>
      <c r="M346" s="227" t="s">
        <v>21</v>
      </c>
      <c r="N346" s="228" t="s">
        <v>42</v>
      </c>
      <c r="O346" s="46"/>
      <c r="P346" s="229">
        <f>O346*H346</f>
        <v>0</v>
      </c>
      <c r="Q346" s="229">
        <v>0</v>
      </c>
      <c r="R346" s="229">
        <f>Q346*H346</f>
        <v>0</v>
      </c>
      <c r="S346" s="229">
        <v>0</v>
      </c>
      <c r="T346" s="230">
        <f>S346*H346</f>
        <v>0</v>
      </c>
      <c r="AR346" s="23" t="s">
        <v>153</v>
      </c>
      <c r="AT346" s="23" t="s">
        <v>134</v>
      </c>
      <c r="AU346" s="23" t="s">
        <v>80</v>
      </c>
      <c r="AY346" s="23" t="s">
        <v>133</v>
      </c>
      <c r="BE346" s="231">
        <f>IF(N346="základní",J346,0)</f>
        <v>0</v>
      </c>
      <c r="BF346" s="231">
        <f>IF(N346="snížená",J346,0)</f>
        <v>0</v>
      </c>
      <c r="BG346" s="231">
        <f>IF(N346="zákl. přenesená",J346,0)</f>
        <v>0</v>
      </c>
      <c r="BH346" s="231">
        <f>IF(N346="sníž. přenesená",J346,0)</f>
        <v>0</v>
      </c>
      <c r="BI346" s="231">
        <f>IF(N346="nulová",J346,0)</f>
        <v>0</v>
      </c>
      <c r="BJ346" s="23" t="s">
        <v>78</v>
      </c>
      <c r="BK346" s="231">
        <f>ROUND(I346*H346,2)</f>
        <v>0</v>
      </c>
      <c r="BL346" s="23" t="s">
        <v>153</v>
      </c>
      <c r="BM346" s="23" t="s">
        <v>962</v>
      </c>
    </row>
    <row r="347" s="1" customFormat="1">
      <c r="B347" s="45"/>
      <c r="C347" s="73"/>
      <c r="D347" s="232" t="s">
        <v>189</v>
      </c>
      <c r="E347" s="73"/>
      <c r="F347" s="233" t="s">
        <v>697</v>
      </c>
      <c r="G347" s="73"/>
      <c r="H347" s="73"/>
      <c r="I347" s="190"/>
      <c r="J347" s="73"/>
      <c r="K347" s="73"/>
      <c r="L347" s="71"/>
      <c r="M347" s="234"/>
      <c r="N347" s="46"/>
      <c r="O347" s="46"/>
      <c r="P347" s="46"/>
      <c r="Q347" s="46"/>
      <c r="R347" s="46"/>
      <c r="S347" s="46"/>
      <c r="T347" s="94"/>
      <c r="AT347" s="23" t="s">
        <v>189</v>
      </c>
      <c r="AU347" s="23" t="s">
        <v>80</v>
      </c>
    </row>
    <row r="348" s="10" customFormat="1" ht="29.88" customHeight="1">
      <c r="B348" s="204"/>
      <c r="C348" s="205"/>
      <c r="D348" s="206" t="s">
        <v>70</v>
      </c>
      <c r="E348" s="218" t="s">
        <v>698</v>
      </c>
      <c r="F348" s="218" t="s">
        <v>699</v>
      </c>
      <c r="G348" s="205"/>
      <c r="H348" s="205"/>
      <c r="I348" s="208"/>
      <c r="J348" s="219">
        <f>BK348</f>
        <v>0</v>
      </c>
      <c r="K348" s="205"/>
      <c r="L348" s="210"/>
      <c r="M348" s="211"/>
      <c r="N348" s="212"/>
      <c r="O348" s="212"/>
      <c r="P348" s="213">
        <f>SUM(P349:P352)</f>
        <v>0</v>
      </c>
      <c r="Q348" s="212"/>
      <c r="R348" s="213">
        <f>SUM(R349:R352)</f>
        <v>0</v>
      </c>
      <c r="S348" s="212"/>
      <c r="T348" s="214">
        <f>SUM(T349:T352)</f>
        <v>0</v>
      </c>
      <c r="AR348" s="215" t="s">
        <v>78</v>
      </c>
      <c r="AT348" s="216" t="s">
        <v>70</v>
      </c>
      <c r="AU348" s="216" t="s">
        <v>78</v>
      </c>
      <c r="AY348" s="215" t="s">
        <v>133</v>
      </c>
      <c r="BK348" s="217">
        <f>SUM(BK349:BK352)</f>
        <v>0</v>
      </c>
    </row>
    <row r="349" s="1" customFormat="1" ht="25.5" customHeight="1">
      <c r="B349" s="45"/>
      <c r="C349" s="220" t="s">
        <v>963</v>
      </c>
      <c r="D349" s="220" t="s">
        <v>134</v>
      </c>
      <c r="E349" s="221" t="s">
        <v>701</v>
      </c>
      <c r="F349" s="222" t="s">
        <v>702</v>
      </c>
      <c r="G349" s="223" t="s">
        <v>282</v>
      </c>
      <c r="H349" s="224">
        <v>819.28499999999997</v>
      </c>
      <c r="I349" s="225"/>
      <c r="J349" s="226">
        <f>ROUND(I349*H349,2)</f>
        <v>0</v>
      </c>
      <c r="K349" s="222" t="s">
        <v>162</v>
      </c>
      <c r="L349" s="71"/>
      <c r="M349" s="227" t="s">
        <v>21</v>
      </c>
      <c r="N349" s="228" t="s">
        <v>42</v>
      </c>
      <c r="O349" s="46"/>
      <c r="P349" s="229">
        <f>O349*H349</f>
        <v>0</v>
      </c>
      <c r="Q349" s="229">
        <v>0</v>
      </c>
      <c r="R349" s="229">
        <f>Q349*H349</f>
        <v>0</v>
      </c>
      <c r="S349" s="229">
        <v>0</v>
      </c>
      <c r="T349" s="230">
        <f>S349*H349</f>
        <v>0</v>
      </c>
      <c r="AR349" s="23" t="s">
        <v>153</v>
      </c>
      <c r="AT349" s="23" t="s">
        <v>134</v>
      </c>
      <c r="AU349" s="23" t="s">
        <v>80</v>
      </c>
      <c r="AY349" s="23" t="s">
        <v>133</v>
      </c>
      <c r="BE349" s="231">
        <f>IF(N349="základní",J349,0)</f>
        <v>0</v>
      </c>
      <c r="BF349" s="231">
        <f>IF(N349="snížená",J349,0)</f>
        <v>0</v>
      </c>
      <c r="BG349" s="231">
        <f>IF(N349="zákl. přenesená",J349,0)</f>
        <v>0</v>
      </c>
      <c r="BH349" s="231">
        <f>IF(N349="sníž. přenesená",J349,0)</f>
        <v>0</v>
      </c>
      <c r="BI349" s="231">
        <f>IF(N349="nulová",J349,0)</f>
        <v>0</v>
      </c>
      <c r="BJ349" s="23" t="s">
        <v>78</v>
      </c>
      <c r="BK349" s="231">
        <f>ROUND(I349*H349,2)</f>
        <v>0</v>
      </c>
      <c r="BL349" s="23" t="s">
        <v>153</v>
      </c>
      <c r="BM349" s="23" t="s">
        <v>964</v>
      </c>
    </row>
    <row r="350" s="1" customFormat="1">
      <c r="B350" s="45"/>
      <c r="C350" s="73"/>
      <c r="D350" s="232" t="s">
        <v>189</v>
      </c>
      <c r="E350" s="73"/>
      <c r="F350" s="233" t="s">
        <v>704</v>
      </c>
      <c r="G350" s="73"/>
      <c r="H350" s="73"/>
      <c r="I350" s="190"/>
      <c r="J350" s="73"/>
      <c r="K350" s="73"/>
      <c r="L350" s="71"/>
      <c r="M350" s="234"/>
      <c r="N350" s="46"/>
      <c r="O350" s="46"/>
      <c r="P350" s="46"/>
      <c r="Q350" s="46"/>
      <c r="R350" s="46"/>
      <c r="S350" s="46"/>
      <c r="T350" s="94"/>
      <c r="AT350" s="23" t="s">
        <v>189</v>
      </c>
      <c r="AU350" s="23" t="s">
        <v>80</v>
      </c>
    </row>
    <row r="351" s="1" customFormat="1" ht="38.25" customHeight="1">
      <c r="B351" s="45"/>
      <c r="C351" s="220" t="s">
        <v>965</v>
      </c>
      <c r="D351" s="220" t="s">
        <v>134</v>
      </c>
      <c r="E351" s="221" t="s">
        <v>706</v>
      </c>
      <c r="F351" s="222" t="s">
        <v>707</v>
      </c>
      <c r="G351" s="223" t="s">
        <v>282</v>
      </c>
      <c r="H351" s="224">
        <v>819.28499999999997</v>
      </c>
      <c r="I351" s="225"/>
      <c r="J351" s="226">
        <f>ROUND(I351*H351,2)</f>
        <v>0</v>
      </c>
      <c r="K351" s="222" t="s">
        <v>162</v>
      </c>
      <c r="L351" s="71"/>
      <c r="M351" s="227" t="s">
        <v>21</v>
      </c>
      <c r="N351" s="228" t="s">
        <v>42</v>
      </c>
      <c r="O351" s="46"/>
      <c r="P351" s="229">
        <f>O351*H351</f>
        <v>0</v>
      </c>
      <c r="Q351" s="229">
        <v>0</v>
      </c>
      <c r="R351" s="229">
        <f>Q351*H351</f>
        <v>0</v>
      </c>
      <c r="S351" s="229">
        <v>0</v>
      </c>
      <c r="T351" s="230">
        <f>S351*H351</f>
        <v>0</v>
      </c>
      <c r="AR351" s="23" t="s">
        <v>153</v>
      </c>
      <c r="AT351" s="23" t="s">
        <v>134</v>
      </c>
      <c r="AU351" s="23" t="s">
        <v>80</v>
      </c>
      <c r="AY351" s="23" t="s">
        <v>133</v>
      </c>
      <c r="BE351" s="231">
        <f>IF(N351="základní",J351,0)</f>
        <v>0</v>
      </c>
      <c r="BF351" s="231">
        <f>IF(N351="snížená",J351,0)</f>
        <v>0</v>
      </c>
      <c r="BG351" s="231">
        <f>IF(N351="zákl. přenesená",J351,0)</f>
        <v>0</v>
      </c>
      <c r="BH351" s="231">
        <f>IF(N351="sníž. přenesená",J351,0)</f>
        <v>0</v>
      </c>
      <c r="BI351" s="231">
        <f>IF(N351="nulová",J351,0)</f>
        <v>0</v>
      </c>
      <c r="BJ351" s="23" t="s">
        <v>78</v>
      </c>
      <c r="BK351" s="231">
        <f>ROUND(I351*H351,2)</f>
        <v>0</v>
      </c>
      <c r="BL351" s="23" t="s">
        <v>153</v>
      </c>
      <c r="BM351" s="23" t="s">
        <v>966</v>
      </c>
    </row>
    <row r="352" s="1" customFormat="1">
      <c r="B352" s="45"/>
      <c r="C352" s="73"/>
      <c r="D352" s="232" t="s">
        <v>189</v>
      </c>
      <c r="E352" s="73"/>
      <c r="F352" s="233" t="s">
        <v>704</v>
      </c>
      <c r="G352" s="73"/>
      <c r="H352" s="73"/>
      <c r="I352" s="190"/>
      <c r="J352" s="73"/>
      <c r="K352" s="73"/>
      <c r="L352" s="71"/>
      <c r="M352" s="235"/>
      <c r="N352" s="236"/>
      <c r="O352" s="236"/>
      <c r="P352" s="236"/>
      <c r="Q352" s="236"/>
      <c r="R352" s="236"/>
      <c r="S352" s="236"/>
      <c r="T352" s="237"/>
      <c r="AT352" s="23" t="s">
        <v>189</v>
      </c>
      <c r="AU352" s="23" t="s">
        <v>80</v>
      </c>
    </row>
    <row r="353" s="1" customFormat="1" ht="6.96" customHeight="1">
      <c r="B353" s="66"/>
      <c r="C353" s="67"/>
      <c r="D353" s="67"/>
      <c r="E353" s="67"/>
      <c r="F353" s="67"/>
      <c r="G353" s="67"/>
      <c r="H353" s="67"/>
      <c r="I353" s="165"/>
      <c r="J353" s="67"/>
      <c r="K353" s="67"/>
      <c r="L353" s="71"/>
    </row>
  </sheetData>
  <sheetProtection sheet="1" autoFilter="0" formatColumns="0" formatRows="0" objects="1" scenarios="1" spinCount="100000" saltValue="4miJM+bw6olrNrHrcmlylcqPlhq7pUVflt/gI9jcKP2y/COyQkQCSyjBLGQFF5PckGvTR7hwtBZlTMykhz0j7A==" hashValue="P8i2wW8mPMzzVfCZYkAULo0qrBMxmj+SLeI/rpYzYWEoYoYVOtYwSH+vfj2mTR5PjqduFt4w1/M3Lh/noJEvMw==" algorithmName="SHA-512" password="CC35"/>
  <autoFilter ref="C85:K352"/>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99</v>
      </c>
      <c r="G1" s="138" t="s">
        <v>100</v>
      </c>
      <c r="H1" s="138"/>
      <c r="I1" s="139"/>
      <c r="J1" s="138" t="s">
        <v>101</v>
      </c>
      <c r="K1" s="137" t="s">
        <v>102</v>
      </c>
      <c r="L1" s="138" t="s">
        <v>103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92</v>
      </c>
    </row>
    <row r="3" ht="6.96" customHeight="1">
      <c r="B3" s="24"/>
      <c r="C3" s="25"/>
      <c r="D3" s="25"/>
      <c r="E3" s="25"/>
      <c r="F3" s="25"/>
      <c r="G3" s="25"/>
      <c r="H3" s="25"/>
      <c r="I3" s="140"/>
      <c r="J3" s="25"/>
      <c r="K3" s="26"/>
      <c r="AT3" s="23" t="s">
        <v>80</v>
      </c>
    </row>
    <row r="4" ht="36.96" customHeight="1">
      <c r="B4" s="27"/>
      <c r="C4" s="28"/>
      <c r="D4" s="29" t="s">
        <v>104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HOLOUBKOV – II/605 PRŮTAH – 1.etapa</v>
      </c>
      <c r="F7" s="39"/>
      <c r="G7" s="39"/>
      <c r="H7" s="39"/>
      <c r="I7" s="141"/>
      <c r="J7" s="28"/>
      <c r="K7" s="30"/>
    </row>
    <row r="8" s="1" customFormat="1">
      <c r="B8" s="45"/>
      <c r="C8" s="46"/>
      <c r="D8" s="39" t="s">
        <v>105</v>
      </c>
      <c r="E8" s="46"/>
      <c r="F8" s="46"/>
      <c r="G8" s="46"/>
      <c r="H8" s="46"/>
      <c r="I8" s="143"/>
      <c r="J8" s="46"/>
      <c r="K8" s="50"/>
    </row>
    <row r="9" s="1" customFormat="1" ht="36.96" customHeight="1">
      <c r="B9" s="45"/>
      <c r="C9" s="46"/>
      <c r="D9" s="46"/>
      <c r="E9" s="144" t="s">
        <v>967</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20. 12. 2017</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tr">
        <f>IF('Rekapitulace stavby'!AN16="","",'Rekapitulace stavby'!AN16)</f>
        <v/>
      </c>
      <c r="K20" s="50"/>
    </row>
    <row r="21" s="1" customFormat="1" ht="18" customHeight="1">
      <c r="B21" s="45"/>
      <c r="C21" s="46"/>
      <c r="D21" s="46"/>
      <c r="E21" s="34" t="str">
        <f>IF('Rekapitulace stavby'!E17="","",'Rekapitulace stavby'!E17)</f>
        <v xml:space="preserve"> </v>
      </c>
      <c r="F21" s="46"/>
      <c r="G21" s="46"/>
      <c r="H21" s="46"/>
      <c r="I21" s="145" t="s">
        <v>30</v>
      </c>
      <c r="J21" s="34" t="str">
        <f>IF('Rekapitulace stavby'!AN17="","",'Rekapitulace stavby'!AN17)</f>
        <v/>
      </c>
      <c r="K21" s="50"/>
    </row>
    <row r="22" s="1" customFormat="1" ht="6.96" customHeight="1">
      <c r="B22" s="45"/>
      <c r="C22" s="46"/>
      <c r="D22" s="46"/>
      <c r="E22" s="46"/>
      <c r="F22" s="46"/>
      <c r="G22" s="46"/>
      <c r="H22" s="46"/>
      <c r="I22" s="143"/>
      <c r="J22" s="46"/>
      <c r="K22" s="50"/>
    </row>
    <row r="23" s="1" customFormat="1" ht="14.4" customHeight="1">
      <c r="B23" s="45"/>
      <c r="C23" s="46"/>
      <c r="D23" s="39" t="s">
        <v>35</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37</v>
      </c>
      <c r="E27" s="46"/>
      <c r="F27" s="46"/>
      <c r="G27" s="46"/>
      <c r="H27" s="46"/>
      <c r="I27" s="143"/>
      <c r="J27" s="154">
        <f>ROUND(J86,2)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39</v>
      </c>
      <c r="G29" s="46"/>
      <c r="H29" s="46"/>
      <c r="I29" s="155" t="s">
        <v>38</v>
      </c>
      <c r="J29" s="51" t="s">
        <v>40</v>
      </c>
      <c r="K29" s="50"/>
    </row>
    <row r="30" s="1" customFormat="1" ht="14.4" customHeight="1">
      <c r="B30" s="45"/>
      <c r="C30" s="46"/>
      <c r="D30" s="54" t="s">
        <v>41</v>
      </c>
      <c r="E30" s="54" t="s">
        <v>42</v>
      </c>
      <c r="F30" s="156">
        <f>ROUND(SUM(BE86:BE242), 2)</f>
        <v>0</v>
      </c>
      <c r="G30" s="46"/>
      <c r="H30" s="46"/>
      <c r="I30" s="157">
        <v>0.20999999999999999</v>
      </c>
      <c r="J30" s="156">
        <f>ROUND(ROUND((SUM(BE86:BE242)), 2)*I30, 2)</f>
        <v>0</v>
      </c>
      <c r="K30" s="50"/>
    </row>
    <row r="31" s="1" customFormat="1" ht="14.4" customHeight="1">
      <c r="B31" s="45"/>
      <c r="C31" s="46"/>
      <c r="D31" s="46"/>
      <c r="E31" s="54" t="s">
        <v>43</v>
      </c>
      <c r="F31" s="156">
        <f>ROUND(SUM(BF86:BF242), 2)</f>
        <v>0</v>
      </c>
      <c r="G31" s="46"/>
      <c r="H31" s="46"/>
      <c r="I31" s="157">
        <v>0.14999999999999999</v>
      </c>
      <c r="J31" s="156">
        <f>ROUND(ROUND((SUM(BF86:BF242)), 2)*I31, 2)</f>
        <v>0</v>
      </c>
      <c r="K31" s="50"/>
    </row>
    <row r="32" hidden="1" s="1" customFormat="1" ht="14.4" customHeight="1">
      <c r="B32" s="45"/>
      <c r="C32" s="46"/>
      <c r="D32" s="46"/>
      <c r="E32" s="54" t="s">
        <v>44</v>
      </c>
      <c r="F32" s="156">
        <f>ROUND(SUM(BG86:BG242), 2)</f>
        <v>0</v>
      </c>
      <c r="G32" s="46"/>
      <c r="H32" s="46"/>
      <c r="I32" s="157">
        <v>0.20999999999999999</v>
      </c>
      <c r="J32" s="156">
        <v>0</v>
      </c>
      <c r="K32" s="50"/>
    </row>
    <row r="33" hidden="1" s="1" customFormat="1" ht="14.4" customHeight="1">
      <c r="B33" s="45"/>
      <c r="C33" s="46"/>
      <c r="D33" s="46"/>
      <c r="E33" s="54" t="s">
        <v>45</v>
      </c>
      <c r="F33" s="156">
        <f>ROUND(SUM(BH86:BH242), 2)</f>
        <v>0</v>
      </c>
      <c r="G33" s="46"/>
      <c r="H33" s="46"/>
      <c r="I33" s="157">
        <v>0.14999999999999999</v>
      </c>
      <c r="J33" s="156">
        <v>0</v>
      </c>
      <c r="K33" s="50"/>
    </row>
    <row r="34" hidden="1" s="1" customFormat="1" ht="14.4" customHeight="1">
      <c r="B34" s="45"/>
      <c r="C34" s="46"/>
      <c r="D34" s="46"/>
      <c r="E34" s="54" t="s">
        <v>46</v>
      </c>
      <c r="F34" s="156">
        <f>ROUND(SUM(BI86:BI242),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47</v>
      </c>
      <c r="E36" s="97"/>
      <c r="F36" s="97"/>
      <c r="G36" s="160" t="s">
        <v>48</v>
      </c>
      <c r="H36" s="161" t="s">
        <v>49</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HOLOUBKOV – II/605 PRŮTAH – 1.etapa</v>
      </c>
      <c r="F45" s="39"/>
      <c r="G45" s="39"/>
      <c r="H45" s="39"/>
      <c r="I45" s="143"/>
      <c r="J45" s="46"/>
      <c r="K45" s="50"/>
    </row>
    <row r="46" s="1" customFormat="1" ht="14.4" customHeight="1">
      <c r="B46" s="45"/>
      <c r="C46" s="39" t="s">
        <v>105</v>
      </c>
      <c r="D46" s="46"/>
      <c r="E46" s="46"/>
      <c r="F46" s="46"/>
      <c r="G46" s="46"/>
      <c r="H46" s="46"/>
      <c r="I46" s="143"/>
      <c r="J46" s="46"/>
      <c r="K46" s="50"/>
    </row>
    <row r="47" s="1" customFormat="1" ht="17.25" customHeight="1">
      <c r="B47" s="45"/>
      <c r="C47" s="46"/>
      <c r="D47" s="46"/>
      <c r="E47" s="144" t="str">
        <f>E9</f>
        <v>SO 201 - Rámový propustek</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 </v>
      </c>
      <c r="G49" s="46"/>
      <c r="H49" s="46"/>
      <c r="I49" s="145" t="s">
        <v>25</v>
      </c>
      <c r="J49" s="146" t="str">
        <f>IF(J12="","",J12)</f>
        <v>20. 12. 2017</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SÚSPK a Obec Holoubkov</v>
      </c>
      <c r="G51" s="46"/>
      <c r="H51" s="46"/>
      <c r="I51" s="145" t="s">
        <v>33</v>
      </c>
      <c r="J51" s="43" t="str">
        <f>E21</f>
        <v xml:space="preserve"> </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108</v>
      </c>
      <c r="D54" s="158"/>
      <c r="E54" s="158"/>
      <c r="F54" s="158"/>
      <c r="G54" s="158"/>
      <c r="H54" s="158"/>
      <c r="I54" s="172"/>
      <c r="J54" s="173" t="s">
        <v>109</v>
      </c>
      <c r="K54" s="174"/>
    </row>
    <row r="55" s="1" customFormat="1" ht="10.32" customHeight="1">
      <c r="B55" s="45"/>
      <c r="C55" s="46"/>
      <c r="D55" s="46"/>
      <c r="E55" s="46"/>
      <c r="F55" s="46"/>
      <c r="G55" s="46"/>
      <c r="H55" s="46"/>
      <c r="I55" s="143"/>
      <c r="J55" s="46"/>
      <c r="K55" s="50"/>
    </row>
    <row r="56" s="1" customFormat="1" ht="29.28" customHeight="1">
      <c r="B56" s="45"/>
      <c r="C56" s="175" t="s">
        <v>110</v>
      </c>
      <c r="D56" s="46"/>
      <c r="E56" s="46"/>
      <c r="F56" s="46"/>
      <c r="G56" s="46"/>
      <c r="H56" s="46"/>
      <c r="I56" s="143"/>
      <c r="J56" s="154">
        <f>J86</f>
        <v>0</v>
      </c>
      <c r="K56" s="50"/>
      <c r="AU56" s="23" t="s">
        <v>111</v>
      </c>
    </row>
    <row r="57" s="7" customFormat="1" ht="24.96" customHeight="1">
      <c r="B57" s="176"/>
      <c r="C57" s="177"/>
      <c r="D57" s="178" t="s">
        <v>179</v>
      </c>
      <c r="E57" s="179"/>
      <c r="F57" s="179"/>
      <c r="G57" s="179"/>
      <c r="H57" s="179"/>
      <c r="I57" s="180"/>
      <c r="J57" s="181">
        <f>J87</f>
        <v>0</v>
      </c>
      <c r="K57" s="182"/>
    </row>
    <row r="58" s="8" customFormat="1" ht="19.92" customHeight="1">
      <c r="B58" s="183"/>
      <c r="C58" s="184"/>
      <c r="D58" s="185" t="s">
        <v>180</v>
      </c>
      <c r="E58" s="186"/>
      <c r="F58" s="186"/>
      <c r="G58" s="186"/>
      <c r="H58" s="186"/>
      <c r="I58" s="187"/>
      <c r="J58" s="188">
        <f>J88</f>
        <v>0</v>
      </c>
      <c r="K58" s="189"/>
    </row>
    <row r="59" s="8" customFormat="1" ht="19.92" customHeight="1">
      <c r="B59" s="183"/>
      <c r="C59" s="184"/>
      <c r="D59" s="185" t="s">
        <v>220</v>
      </c>
      <c r="E59" s="186"/>
      <c r="F59" s="186"/>
      <c r="G59" s="186"/>
      <c r="H59" s="186"/>
      <c r="I59" s="187"/>
      <c r="J59" s="188">
        <f>J118</f>
        <v>0</v>
      </c>
      <c r="K59" s="189"/>
    </row>
    <row r="60" s="8" customFormat="1" ht="19.92" customHeight="1">
      <c r="B60" s="183"/>
      <c r="C60" s="184"/>
      <c r="D60" s="185" t="s">
        <v>221</v>
      </c>
      <c r="E60" s="186"/>
      <c r="F60" s="186"/>
      <c r="G60" s="186"/>
      <c r="H60" s="186"/>
      <c r="I60" s="187"/>
      <c r="J60" s="188">
        <f>J153</f>
        <v>0</v>
      </c>
      <c r="K60" s="189"/>
    </row>
    <row r="61" s="8" customFormat="1" ht="19.92" customHeight="1">
      <c r="B61" s="183"/>
      <c r="C61" s="184"/>
      <c r="D61" s="185" t="s">
        <v>222</v>
      </c>
      <c r="E61" s="186"/>
      <c r="F61" s="186"/>
      <c r="G61" s="186"/>
      <c r="H61" s="186"/>
      <c r="I61" s="187"/>
      <c r="J61" s="188">
        <f>J201</f>
        <v>0</v>
      </c>
      <c r="K61" s="189"/>
    </row>
    <row r="62" s="8" customFormat="1" ht="19.92" customHeight="1">
      <c r="B62" s="183"/>
      <c r="C62" s="184"/>
      <c r="D62" s="185" t="s">
        <v>224</v>
      </c>
      <c r="E62" s="186"/>
      <c r="F62" s="186"/>
      <c r="G62" s="186"/>
      <c r="H62" s="186"/>
      <c r="I62" s="187"/>
      <c r="J62" s="188">
        <f>J217</f>
        <v>0</v>
      </c>
      <c r="K62" s="189"/>
    </row>
    <row r="63" s="8" customFormat="1" ht="19.92" customHeight="1">
      <c r="B63" s="183"/>
      <c r="C63" s="184"/>
      <c r="D63" s="185" t="s">
        <v>225</v>
      </c>
      <c r="E63" s="186"/>
      <c r="F63" s="186"/>
      <c r="G63" s="186"/>
      <c r="H63" s="186"/>
      <c r="I63" s="187"/>
      <c r="J63" s="188">
        <f>J231</f>
        <v>0</v>
      </c>
      <c r="K63" s="189"/>
    </row>
    <row r="64" s="8" customFormat="1" ht="19.92" customHeight="1">
      <c r="B64" s="183"/>
      <c r="C64" s="184"/>
      <c r="D64" s="185" t="s">
        <v>226</v>
      </c>
      <c r="E64" s="186"/>
      <c r="F64" s="186"/>
      <c r="G64" s="186"/>
      <c r="H64" s="186"/>
      <c r="I64" s="187"/>
      <c r="J64" s="188">
        <f>J236</f>
        <v>0</v>
      </c>
      <c r="K64" s="189"/>
    </row>
    <row r="65" s="7" customFormat="1" ht="24.96" customHeight="1">
      <c r="B65" s="176"/>
      <c r="C65" s="177"/>
      <c r="D65" s="178" t="s">
        <v>968</v>
      </c>
      <c r="E65" s="179"/>
      <c r="F65" s="179"/>
      <c r="G65" s="179"/>
      <c r="H65" s="179"/>
      <c r="I65" s="180"/>
      <c r="J65" s="181">
        <f>J239</f>
        <v>0</v>
      </c>
      <c r="K65" s="182"/>
    </row>
    <row r="66" s="8" customFormat="1" ht="19.92" customHeight="1">
      <c r="B66" s="183"/>
      <c r="C66" s="184"/>
      <c r="D66" s="185" t="s">
        <v>969</v>
      </c>
      <c r="E66" s="186"/>
      <c r="F66" s="186"/>
      <c r="G66" s="186"/>
      <c r="H66" s="186"/>
      <c r="I66" s="187"/>
      <c r="J66" s="188">
        <f>J240</f>
        <v>0</v>
      </c>
      <c r="K66" s="189"/>
    </row>
    <row r="67" s="1" customFormat="1" ht="21.84" customHeight="1">
      <c r="B67" s="45"/>
      <c r="C67" s="46"/>
      <c r="D67" s="46"/>
      <c r="E67" s="46"/>
      <c r="F67" s="46"/>
      <c r="G67" s="46"/>
      <c r="H67" s="46"/>
      <c r="I67" s="143"/>
      <c r="J67" s="46"/>
      <c r="K67" s="50"/>
    </row>
    <row r="68" s="1" customFormat="1" ht="6.96" customHeight="1">
      <c r="B68" s="66"/>
      <c r="C68" s="67"/>
      <c r="D68" s="67"/>
      <c r="E68" s="67"/>
      <c r="F68" s="67"/>
      <c r="G68" s="67"/>
      <c r="H68" s="67"/>
      <c r="I68" s="165"/>
      <c r="J68" s="67"/>
      <c r="K68" s="68"/>
    </row>
    <row r="72" s="1" customFormat="1" ht="6.96" customHeight="1">
      <c r="B72" s="69"/>
      <c r="C72" s="70"/>
      <c r="D72" s="70"/>
      <c r="E72" s="70"/>
      <c r="F72" s="70"/>
      <c r="G72" s="70"/>
      <c r="H72" s="70"/>
      <c r="I72" s="168"/>
      <c r="J72" s="70"/>
      <c r="K72" s="70"/>
      <c r="L72" s="71"/>
    </row>
    <row r="73" s="1" customFormat="1" ht="36.96" customHeight="1">
      <c r="B73" s="45"/>
      <c r="C73" s="72" t="s">
        <v>116</v>
      </c>
      <c r="D73" s="73"/>
      <c r="E73" s="73"/>
      <c r="F73" s="73"/>
      <c r="G73" s="73"/>
      <c r="H73" s="73"/>
      <c r="I73" s="190"/>
      <c r="J73" s="73"/>
      <c r="K73" s="73"/>
      <c r="L73" s="71"/>
    </row>
    <row r="74" s="1" customFormat="1" ht="6.96" customHeight="1">
      <c r="B74" s="45"/>
      <c r="C74" s="73"/>
      <c r="D74" s="73"/>
      <c r="E74" s="73"/>
      <c r="F74" s="73"/>
      <c r="G74" s="73"/>
      <c r="H74" s="73"/>
      <c r="I74" s="190"/>
      <c r="J74" s="73"/>
      <c r="K74" s="73"/>
      <c r="L74" s="71"/>
    </row>
    <row r="75" s="1" customFormat="1" ht="14.4" customHeight="1">
      <c r="B75" s="45"/>
      <c r="C75" s="75" t="s">
        <v>18</v>
      </c>
      <c r="D75" s="73"/>
      <c r="E75" s="73"/>
      <c r="F75" s="73"/>
      <c r="G75" s="73"/>
      <c r="H75" s="73"/>
      <c r="I75" s="190"/>
      <c r="J75" s="73"/>
      <c r="K75" s="73"/>
      <c r="L75" s="71"/>
    </row>
    <row r="76" s="1" customFormat="1" ht="16.5" customHeight="1">
      <c r="B76" s="45"/>
      <c r="C76" s="73"/>
      <c r="D76" s="73"/>
      <c r="E76" s="191" t="str">
        <f>E7</f>
        <v>HOLOUBKOV – II/605 PRŮTAH – 1.etapa</v>
      </c>
      <c r="F76" s="75"/>
      <c r="G76" s="75"/>
      <c r="H76" s="75"/>
      <c r="I76" s="190"/>
      <c r="J76" s="73"/>
      <c r="K76" s="73"/>
      <c r="L76" s="71"/>
    </row>
    <row r="77" s="1" customFormat="1" ht="14.4" customHeight="1">
      <c r="B77" s="45"/>
      <c r="C77" s="75" t="s">
        <v>105</v>
      </c>
      <c r="D77" s="73"/>
      <c r="E77" s="73"/>
      <c r="F77" s="73"/>
      <c r="G77" s="73"/>
      <c r="H77" s="73"/>
      <c r="I77" s="190"/>
      <c r="J77" s="73"/>
      <c r="K77" s="73"/>
      <c r="L77" s="71"/>
    </row>
    <row r="78" s="1" customFormat="1" ht="17.25" customHeight="1">
      <c r="B78" s="45"/>
      <c r="C78" s="73"/>
      <c r="D78" s="73"/>
      <c r="E78" s="81" t="str">
        <f>E9</f>
        <v>SO 201 - Rámový propustek</v>
      </c>
      <c r="F78" s="73"/>
      <c r="G78" s="73"/>
      <c r="H78" s="73"/>
      <c r="I78" s="190"/>
      <c r="J78" s="73"/>
      <c r="K78" s="73"/>
      <c r="L78" s="71"/>
    </row>
    <row r="79" s="1" customFormat="1" ht="6.96" customHeight="1">
      <c r="B79" s="45"/>
      <c r="C79" s="73"/>
      <c r="D79" s="73"/>
      <c r="E79" s="73"/>
      <c r="F79" s="73"/>
      <c r="G79" s="73"/>
      <c r="H79" s="73"/>
      <c r="I79" s="190"/>
      <c r="J79" s="73"/>
      <c r="K79" s="73"/>
      <c r="L79" s="71"/>
    </row>
    <row r="80" s="1" customFormat="1" ht="18" customHeight="1">
      <c r="B80" s="45"/>
      <c r="C80" s="75" t="s">
        <v>23</v>
      </c>
      <c r="D80" s="73"/>
      <c r="E80" s="73"/>
      <c r="F80" s="192" t="str">
        <f>F12</f>
        <v xml:space="preserve"> </v>
      </c>
      <c r="G80" s="73"/>
      <c r="H80" s="73"/>
      <c r="I80" s="193" t="s">
        <v>25</v>
      </c>
      <c r="J80" s="84" t="str">
        <f>IF(J12="","",J12)</f>
        <v>20. 12. 2017</v>
      </c>
      <c r="K80" s="73"/>
      <c r="L80" s="71"/>
    </row>
    <row r="81" s="1" customFormat="1" ht="6.96" customHeight="1">
      <c r="B81" s="45"/>
      <c r="C81" s="73"/>
      <c r="D81" s="73"/>
      <c r="E81" s="73"/>
      <c r="F81" s="73"/>
      <c r="G81" s="73"/>
      <c r="H81" s="73"/>
      <c r="I81" s="190"/>
      <c r="J81" s="73"/>
      <c r="K81" s="73"/>
      <c r="L81" s="71"/>
    </row>
    <row r="82" s="1" customFormat="1">
      <c r="B82" s="45"/>
      <c r="C82" s="75" t="s">
        <v>27</v>
      </c>
      <c r="D82" s="73"/>
      <c r="E82" s="73"/>
      <c r="F82" s="192" t="str">
        <f>E15</f>
        <v>SÚSPK a Obec Holoubkov</v>
      </c>
      <c r="G82" s="73"/>
      <c r="H82" s="73"/>
      <c r="I82" s="193" t="s">
        <v>33</v>
      </c>
      <c r="J82" s="192" t="str">
        <f>E21</f>
        <v xml:space="preserve"> </v>
      </c>
      <c r="K82" s="73"/>
      <c r="L82" s="71"/>
    </row>
    <row r="83" s="1" customFormat="1" ht="14.4" customHeight="1">
      <c r="B83" s="45"/>
      <c r="C83" s="75" t="s">
        <v>31</v>
      </c>
      <c r="D83" s="73"/>
      <c r="E83" s="73"/>
      <c r="F83" s="192" t="str">
        <f>IF(E18="","",E18)</f>
        <v/>
      </c>
      <c r="G83" s="73"/>
      <c r="H83" s="73"/>
      <c r="I83" s="190"/>
      <c r="J83" s="73"/>
      <c r="K83" s="73"/>
      <c r="L83" s="71"/>
    </row>
    <row r="84" s="1" customFormat="1" ht="10.32" customHeight="1">
      <c r="B84" s="45"/>
      <c r="C84" s="73"/>
      <c r="D84" s="73"/>
      <c r="E84" s="73"/>
      <c r="F84" s="73"/>
      <c r="G84" s="73"/>
      <c r="H84" s="73"/>
      <c r="I84" s="190"/>
      <c r="J84" s="73"/>
      <c r="K84" s="73"/>
      <c r="L84" s="71"/>
    </row>
    <row r="85" s="9" customFormat="1" ht="29.28" customHeight="1">
      <c r="B85" s="194"/>
      <c r="C85" s="195" t="s">
        <v>117</v>
      </c>
      <c r="D85" s="196" t="s">
        <v>56</v>
      </c>
      <c r="E85" s="196" t="s">
        <v>52</v>
      </c>
      <c r="F85" s="196" t="s">
        <v>118</v>
      </c>
      <c r="G85" s="196" t="s">
        <v>119</v>
      </c>
      <c r="H85" s="196" t="s">
        <v>120</v>
      </c>
      <c r="I85" s="197" t="s">
        <v>121</v>
      </c>
      <c r="J85" s="196" t="s">
        <v>109</v>
      </c>
      <c r="K85" s="198" t="s">
        <v>122</v>
      </c>
      <c r="L85" s="199"/>
      <c r="M85" s="101" t="s">
        <v>123</v>
      </c>
      <c r="N85" s="102" t="s">
        <v>41</v>
      </c>
      <c r="O85" s="102" t="s">
        <v>124</v>
      </c>
      <c r="P85" s="102" t="s">
        <v>125</v>
      </c>
      <c r="Q85" s="102" t="s">
        <v>126</v>
      </c>
      <c r="R85" s="102" t="s">
        <v>127</v>
      </c>
      <c r="S85" s="102" t="s">
        <v>128</v>
      </c>
      <c r="T85" s="103" t="s">
        <v>129</v>
      </c>
    </row>
    <row r="86" s="1" customFormat="1" ht="29.28" customHeight="1">
      <c r="B86" s="45"/>
      <c r="C86" s="107" t="s">
        <v>110</v>
      </c>
      <c r="D86" s="73"/>
      <c r="E86" s="73"/>
      <c r="F86" s="73"/>
      <c r="G86" s="73"/>
      <c r="H86" s="73"/>
      <c r="I86" s="190"/>
      <c r="J86" s="200">
        <f>BK86</f>
        <v>0</v>
      </c>
      <c r="K86" s="73"/>
      <c r="L86" s="71"/>
      <c r="M86" s="104"/>
      <c r="N86" s="105"/>
      <c r="O86" s="105"/>
      <c r="P86" s="201">
        <f>P87+P239</f>
        <v>0</v>
      </c>
      <c r="Q86" s="105"/>
      <c r="R86" s="201">
        <f>R87+R239</f>
        <v>164.9246789332</v>
      </c>
      <c r="S86" s="105"/>
      <c r="T86" s="202">
        <f>T87+T239</f>
        <v>44.627100000000006</v>
      </c>
      <c r="AT86" s="23" t="s">
        <v>70</v>
      </c>
      <c r="AU86" s="23" t="s">
        <v>111</v>
      </c>
      <c r="BK86" s="203">
        <f>BK87+BK239</f>
        <v>0</v>
      </c>
    </row>
    <row r="87" s="10" customFormat="1" ht="37.44" customHeight="1">
      <c r="B87" s="204"/>
      <c r="C87" s="205"/>
      <c r="D87" s="206" t="s">
        <v>70</v>
      </c>
      <c r="E87" s="207" t="s">
        <v>182</v>
      </c>
      <c r="F87" s="207" t="s">
        <v>183</v>
      </c>
      <c r="G87" s="205"/>
      <c r="H87" s="205"/>
      <c r="I87" s="208"/>
      <c r="J87" s="209">
        <f>BK87</f>
        <v>0</v>
      </c>
      <c r="K87" s="205"/>
      <c r="L87" s="210"/>
      <c r="M87" s="211"/>
      <c r="N87" s="212"/>
      <c r="O87" s="212"/>
      <c r="P87" s="213">
        <f>P88+P118+P153+P201+P217+P231+P236</f>
        <v>0</v>
      </c>
      <c r="Q87" s="212"/>
      <c r="R87" s="213">
        <f>R88+R118+R153+R201+R217+R231+R236</f>
        <v>164.88272693319999</v>
      </c>
      <c r="S87" s="212"/>
      <c r="T87" s="214">
        <f>T88+T118+T153+T201+T217+T231+T236</f>
        <v>44.627100000000006</v>
      </c>
      <c r="AR87" s="215" t="s">
        <v>78</v>
      </c>
      <c r="AT87" s="216" t="s">
        <v>70</v>
      </c>
      <c r="AU87" s="216" t="s">
        <v>71</v>
      </c>
      <c r="AY87" s="215" t="s">
        <v>133</v>
      </c>
      <c r="BK87" s="217">
        <f>BK88+BK118+BK153+BK201+BK217+BK231+BK236</f>
        <v>0</v>
      </c>
    </row>
    <row r="88" s="10" customFormat="1" ht="19.92" customHeight="1">
      <c r="B88" s="204"/>
      <c r="C88" s="205"/>
      <c r="D88" s="206" t="s">
        <v>70</v>
      </c>
      <c r="E88" s="218" t="s">
        <v>78</v>
      </c>
      <c r="F88" s="218" t="s">
        <v>184</v>
      </c>
      <c r="G88" s="205"/>
      <c r="H88" s="205"/>
      <c r="I88" s="208"/>
      <c r="J88" s="219">
        <f>BK88</f>
        <v>0</v>
      </c>
      <c r="K88" s="205"/>
      <c r="L88" s="210"/>
      <c r="M88" s="211"/>
      <c r="N88" s="212"/>
      <c r="O88" s="212"/>
      <c r="P88" s="213">
        <f>SUM(P89:P117)</f>
        <v>0</v>
      </c>
      <c r="Q88" s="212"/>
      <c r="R88" s="213">
        <f>SUM(R89:R117)</f>
        <v>13.992099999999999</v>
      </c>
      <c r="S88" s="212"/>
      <c r="T88" s="214">
        <f>SUM(T89:T117)</f>
        <v>0</v>
      </c>
      <c r="AR88" s="215" t="s">
        <v>78</v>
      </c>
      <c r="AT88" s="216" t="s">
        <v>70</v>
      </c>
      <c r="AU88" s="216" t="s">
        <v>78</v>
      </c>
      <c r="AY88" s="215" t="s">
        <v>133</v>
      </c>
      <c r="BK88" s="217">
        <f>SUM(BK89:BK117)</f>
        <v>0</v>
      </c>
    </row>
    <row r="89" s="1" customFormat="1" ht="16.5" customHeight="1">
      <c r="B89" s="45"/>
      <c r="C89" s="220" t="s">
        <v>78</v>
      </c>
      <c r="D89" s="220" t="s">
        <v>134</v>
      </c>
      <c r="E89" s="221" t="s">
        <v>970</v>
      </c>
      <c r="F89" s="222" t="s">
        <v>971</v>
      </c>
      <c r="G89" s="223" t="s">
        <v>236</v>
      </c>
      <c r="H89" s="224">
        <v>30</v>
      </c>
      <c r="I89" s="225"/>
      <c r="J89" s="226">
        <f>ROUND(I89*H89,2)</f>
        <v>0</v>
      </c>
      <c r="K89" s="222" t="s">
        <v>972</v>
      </c>
      <c r="L89" s="71"/>
      <c r="M89" s="227" t="s">
        <v>21</v>
      </c>
      <c r="N89" s="228" t="s">
        <v>42</v>
      </c>
      <c r="O89" s="46"/>
      <c r="P89" s="229">
        <f>O89*H89</f>
        <v>0</v>
      </c>
      <c r="Q89" s="229">
        <v>0.01797</v>
      </c>
      <c r="R89" s="229">
        <f>Q89*H89</f>
        <v>0.53910000000000002</v>
      </c>
      <c r="S89" s="229">
        <v>0</v>
      </c>
      <c r="T89" s="230">
        <f>S89*H89</f>
        <v>0</v>
      </c>
      <c r="AR89" s="23" t="s">
        <v>153</v>
      </c>
      <c r="AT89" s="23" t="s">
        <v>134</v>
      </c>
      <c r="AU89" s="23" t="s">
        <v>80</v>
      </c>
      <c r="AY89" s="23" t="s">
        <v>133</v>
      </c>
      <c r="BE89" s="231">
        <f>IF(N89="základní",J89,0)</f>
        <v>0</v>
      </c>
      <c r="BF89" s="231">
        <f>IF(N89="snížená",J89,0)</f>
        <v>0</v>
      </c>
      <c r="BG89" s="231">
        <f>IF(N89="zákl. přenesená",J89,0)</f>
        <v>0</v>
      </c>
      <c r="BH89" s="231">
        <f>IF(N89="sníž. přenesená",J89,0)</f>
        <v>0</v>
      </c>
      <c r="BI89" s="231">
        <f>IF(N89="nulová",J89,0)</f>
        <v>0</v>
      </c>
      <c r="BJ89" s="23" t="s">
        <v>78</v>
      </c>
      <c r="BK89" s="231">
        <f>ROUND(I89*H89,2)</f>
        <v>0</v>
      </c>
      <c r="BL89" s="23" t="s">
        <v>153</v>
      </c>
      <c r="BM89" s="23" t="s">
        <v>973</v>
      </c>
    </row>
    <row r="90" s="1" customFormat="1">
      <c r="B90" s="45"/>
      <c r="C90" s="73"/>
      <c r="D90" s="232" t="s">
        <v>189</v>
      </c>
      <c r="E90" s="73"/>
      <c r="F90" s="233" t="s">
        <v>974</v>
      </c>
      <c r="G90" s="73"/>
      <c r="H90" s="73"/>
      <c r="I90" s="190"/>
      <c r="J90" s="73"/>
      <c r="K90" s="73"/>
      <c r="L90" s="71"/>
      <c r="M90" s="234"/>
      <c r="N90" s="46"/>
      <c r="O90" s="46"/>
      <c r="P90" s="46"/>
      <c r="Q90" s="46"/>
      <c r="R90" s="46"/>
      <c r="S90" s="46"/>
      <c r="T90" s="94"/>
      <c r="AT90" s="23" t="s">
        <v>189</v>
      </c>
      <c r="AU90" s="23" t="s">
        <v>80</v>
      </c>
    </row>
    <row r="91" s="1" customFormat="1" ht="25.5" customHeight="1">
      <c r="B91" s="45"/>
      <c r="C91" s="220" t="s">
        <v>80</v>
      </c>
      <c r="D91" s="220" t="s">
        <v>134</v>
      </c>
      <c r="E91" s="221" t="s">
        <v>975</v>
      </c>
      <c r="F91" s="222" t="s">
        <v>976</v>
      </c>
      <c r="G91" s="223" t="s">
        <v>977</v>
      </c>
      <c r="H91" s="224">
        <v>300</v>
      </c>
      <c r="I91" s="225"/>
      <c r="J91" s="226">
        <f>ROUND(I91*H91,2)</f>
        <v>0</v>
      </c>
      <c r="K91" s="222" t="s">
        <v>972</v>
      </c>
      <c r="L91" s="71"/>
      <c r="M91" s="227" t="s">
        <v>21</v>
      </c>
      <c r="N91" s="228" t="s">
        <v>42</v>
      </c>
      <c r="O91" s="46"/>
      <c r="P91" s="229">
        <f>O91*H91</f>
        <v>0</v>
      </c>
      <c r="Q91" s="229">
        <v>0</v>
      </c>
      <c r="R91" s="229">
        <f>Q91*H91</f>
        <v>0</v>
      </c>
      <c r="S91" s="229">
        <v>0</v>
      </c>
      <c r="T91" s="230">
        <f>S91*H91</f>
        <v>0</v>
      </c>
      <c r="AR91" s="23" t="s">
        <v>153</v>
      </c>
      <c r="AT91" s="23" t="s">
        <v>134</v>
      </c>
      <c r="AU91" s="23" t="s">
        <v>80</v>
      </c>
      <c r="AY91" s="23" t="s">
        <v>133</v>
      </c>
      <c r="BE91" s="231">
        <f>IF(N91="základní",J91,0)</f>
        <v>0</v>
      </c>
      <c r="BF91" s="231">
        <f>IF(N91="snížená",J91,0)</f>
        <v>0</v>
      </c>
      <c r="BG91" s="231">
        <f>IF(N91="zákl. přenesená",J91,0)</f>
        <v>0</v>
      </c>
      <c r="BH91" s="231">
        <f>IF(N91="sníž. přenesená",J91,0)</f>
        <v>0</v>
      </c>
      <c r="BI91" s="231">
        <f>IF(N91="nulová",J91,0)</f>
        <v>0</v>
      </c>
      <c r="BJ91" s="23" t="s">
        <v>78</v>
      </c>
      <c r="BK91" s="231">
        <f>ROUND(I91*H91,2)</f>
        <v>0</v>
      </c>
      <c r="BL91" s="23" t="s">
        <v>153</v>
      </c>
      <c r="BM91" s="23" t="s">
        <v>978</v>
      </c>
    </row>
    <row r="92" s="1" customFormat="1">
      <c r="B92" s="45"/>
      <c r="C92" s="73"/>
      <c r="D92" s="232" t="s">
        <v>189</v>
      </c>
      <c r="E92" s="73"/>
      <c r="F92" s="233" t="s">
        <v>979</v>
      </c>
      <c r="G92" s="73"/>
      <c r="H92" s="73"/>
      <c r="I92" s="190"/>
      <c r="J92" s="73"/>
      <c r="K92" s="73"/>
      <c r="L92" s="71"/>
      <c r="M92" s="234"/>
      <c r="N92" s="46"/>
      <c r="O92" s="46"/>
      <c r="P92" s="46"/>
      <c r="Q92" s="46"/>
      <c r="R92" s="46"/>
      <c r="S92" s="46"/>
      <c r="T92" s="94"/>
      <c r="AT92" s="23" t="s">
        <v>189</v>
      </c>
      <c r="AU92" s="23" t="s">
        <v>80</v>
      </c>
    </row>
    <row r="93" s="1" customFormat="1" ht="25.5" customHeight="1">
      <c r="B93" s="45"/>
      <c r="C93" s="220" t="s">
        <v>147</v>
      </c>
      <c r="D93" s="220" t="s">
        <v>134</v>
      </c>
      <c r="E93" s="221" t="s">
        <v>980</v>
      </c>
      <c r="F93" s="222" t="s">
        <v>981</v>
      </c>
      <c r="G93" s="223" t="s">
        <v>197</v>
      </c>
      <c r="H93" s="224">
        <v>186.31999999999999</v>
      </c>
      <c r="I93" s="225"/>
      <c r="J93" s="226">
        <f>ROUND(I93*H93,2)</f>
        <v>0</v>
      </c>
      <c r="K93" s="222" t="s">
        <v>972</v>
      </c>
      <c r="L93" s="71"/>
      <c r="M93" s="227" t="s">
        <v>21</v>
      </c>
      <c r="N93" s="228" t="s">
        <v>42</v>
      </c>
      <c r="O93" s="46"/>
      <c r="P93" s="229">
        <f>O93*H93</f>
        <v>0</v>
      </c>
      <c r="Q93" s="229">
        <v>0</v>
      </c>
      <c r="R93" s="229">
        <f>Q93*H93</f>
        <v>0</v>
      </c>
      <c r="S93" s="229">
        <v>0</v>
      </c>
      <c r="T93" s="230">
        <f>S93*H93</f>
        <v>0</v>
      </c>
      <c r="AR93" s="23" t="s">
        <v>153</v>
      </c>
      <c r="AT93" s="23" t="s">
        <v>134</v>
      </c>
      <c r="AU93" s="23" t="s">
        <v>80</v>
      </c>
      <c r="AY93" s="23" t="s">
        <v>133</v>
      </c>
      <c r="BE93" s="231">
        <f>IF(N93="základní",J93,0)</f>
        <v>0</v>
      </c>
      <c r="BF93" s="231">
        <f>IF(N93="snížená",J93,0)</f>
        <v>0</v>
      </c>
      <c r="BG93" s="231">
        <f>IF(N93="zákl. přenesená",J93,0)</f>
        <v>0</v>
      </c>
      <c r="BH93" s="231">
        <f>IF(N93="sníž. přenesená",J93,0)</f>
        <v>0</v>
      </c>
      <c r="BI93" s="231">
        <f>IF(N93="nulová",J93,0)</f>
        <v>0</v>
      </c>
      <c r="BJ93" s="23" t="s">
        <v>78</v>
      </c>
      <c r="BK93" s="231">
        <f>ROUND(I93*H93,2)</f>
        <v>0</v>
      </c>
      <c r="BL93" s="23" t="s">
        <v>153</v>
      </c>
      <c r="BM93" s="23" t="s">
        <v>982</v>
      </c>
    </row>
    <row r="94" s="1" customFormat="1">
      <c r="B94" s="45"/>
      <c r="C94" s="73"/>
      <c r="D94" s="232" t="s">
        <v>189</v>
      </c>
      <c r="E94" s="73"/>
      <c r="F94" s="233" t="s">
        <v>983</v>
      </c>
      <c r="G94" s="73"/>
      <c r="H94" s="73"/>
      <c r="I94" s="190"/>
      <c r="J94" s="73"/>
      <c r="K94" s="73"/>
      <c r="L94" s="71"/>
      <c r="M94" s="234"/>
      <c r="N94" s="46"/>
      <c r="O94" s="46"/>
      <c r="P94" s="46"/>
      <c r="Q94" s="46"/>
      <c r="R94" s="46"/>
      <c r="S94" s="46"/>
      <c r="T94" s="94"/>
      <c r="AT94" s="23" t="s">
        <v>189</v>
      </c>
      <c r="AU94" s="23" t="s">
        <v>80</v>
      </c>
    </row>
    <row r="95" s="11" customFormat="1">
      <c r="B95" s="238"/>
      <c r="C95" s="239"/>
      <c r="D95" s="232" t="s">
        <v>201</v>
      </c>
      <c r="E95" s="240" t="s">
        <v>21</v>
      </c>
      <c r="F95" s="241" t="s">
        <v>984</v>
      </c>
      <c r="G95" s="239"/>
      <c r="H95" s="242">
        <v>186.31999999999999</v>
      </c>
      <c r="I95" s="243"/>
      <c r="J95" s="239"/>
      <c r="K95" s="239"/>
      <c r="L95" s="244"/>
      <c r="M95" s="245"/>
      <c r="N95" s="246"/>
      <c r="O95" s="246"/>
      <c r="P95" s="246"/>
      <c r="Q95" s="246"/>
      <c r="R95" s="246"/>
      <c r="S95" s="246"/>
      <c r="T95" s="247"/>
      <c r="AT95" s="248" t="s">
        <v>201</v>
      </c>
      <c r="AU95" s="248" t="s">
        <v>80</v>
      </c>
      <c r="AV95" s="11" t="s">
        <v>80</v>
      </c>
      <c r="AW95" s="11" t="s">
        <v>34</v>
      </c>
      <c r="AX95" s="11" t="s">
        <v>78</v>
      </c>
      <c r="AY95" s="248" t="s">
        <v>133</v>
      </c>
    </row>
    <row r="96" s="1" customFormat="1" ht="25.5" customHeight="1">
      <c r="B96" s="45"/>
      <c r="C96" s="220" t="s">
        <v>153</v>
      </c>
      <c r="D96" s="220" t="s">
        <v>134</v>
      </c>
      <c r="E96" s="221" t="s">
        <v>985</v>
      </c>
      <c r="F96" s="222" t="s">
        <v>986</v>
      </c>
      <c r="G96" s="223" t="s">
        <v>197</v>
      </c>
      <c r="H96" s="224">
        <v>61.485999999999997</v>
      </c>
      <c r="I96" s="225"/>
      <c r="J96" s="226">
        <f>ROUND(I96*H96,2)</f>
        <v>0</v>
      </c>
      <c r="K96" s="222" t="s">
        <v>972</v>
      </c>
      <c r="L96" s="71"/>
      <c r="M96" s="227" t="s">
        <v>21</v>
      </c>
      <c r="N96" s="228" t="s">
        <v>42</v>
      </c>
      <c r="O96" s="46"/>
      <c r="P96" s="229">
        <f>O96*H96</f>
        <v>0</v>
      </c>
      <c r="Q96" s="229">
        <v>0</v>
      </c>
      <c r="R96" s="229">
        <f>Q96*H96</f>
        <v>0</v>
      </c>
      <c r="S96" s="229">
        <v>0</v>
      </c>
      <c r="T96" s="230">
        <f>S96*H96</f>
        <v>0</v>
      </c>
      <c r="AR96" s="23" t="s">
        <v>153</v>
      </c>
      <c r="AT96" s="23" t="s">
        <v>134</v>
      </c>
      <c r="AU96" s="23" t="s">
        <v>80</v>
      </c>
      <c r="AY96" s="23" t="s">
        <v>133</v>
      </c>
      <c r="BE96" s="231">
        <f>IF(N96="základní",J96,0)</f>
        <v>0</v>
      </c>
      <c r="BF96" s="231">
        <f>IF(N96="snížená",J96,0)</f>
        <v>0</v>
      </c>
      <c r="BG96" s="231">
        <f>IF(N96="zákl. přenesená",J96,0)</f>
        <v>0</v>
      </c>
      <c r="BH96" s="231">
        <f>IF(N96="sníž. přenesená",J96,0)</f>
        <v>0</v>
      </c>
      <c r="BI96" s="231">
        <f>IF(N96="nulová",J96,0)</f>
        <v>0</v>
      </c>
      <c r="BJ96" s="23" t="s">
        <v>78</v>
      </c>
      <c r="BK96" s="231">
        <f>ROUND(I96*H96,2)</f>
        <v>0</v>
      </c>
      <c r="BL96" s="23" t="s">
        <v>153</v>
      </c>
      <c r="BM96" s="23" t="s">
        <v>987</v>
      </c>
    </row>
    <row r="97" s="1" customFormat="1">
      <c r="B97" s="45"/>
      <c r="C97" s="73"/>
      <c r="D97" s="232" t="s">
        <v>189</v>
      </c>
      <c r="E97" s="73"/>
      <c r="F97" s="233" t="s">
        <v>983</v>
      </c>
      <c r="G97" s="73"/>
      <c r="H97" s="73"/>
      <c r="I97" s="190"/>
      <c r="J97" s="73"/>
      <c r="K97" s="73"/>
      <c r="L97" s="71"/>
      <c r="M97" s="234"/>
      <c r="N97" s="46"/>
      <c r="O97" s="46"/>
      <c r="P97" s="46"/>
      <c r="Q97" s="46"/>
      <c r="R97" s="46"/>
      <c r="S97" s="46"/>
      <c r="T97" s="94"/>
      <c r="AT97" s="23" t="s">
        <v>189</v>
      </c>
      <c r="AU97" s="23" t="s">
        <v>80</v>
      </c>
    </row>
    <row r="98" s="11" customFormat="1">
      <c r="B98" s="238"/>
      <c r="C98" s="239"/>
      <c r="D98" s="232" t="s">
        <v>201</v>
      </c>
      <c r="E98" s="240" t="s">
        <v>21</v>
      </c>
      <c r="F98" s="241" t="s">
        <v>988</v>
      </c>
      <c r="G98" s="239"/>
      <c r="H98" s="242">
        <v>61.485999999999997</v>
      </c>
      <c r="I98" s="243"/>
      <c r="J98" s="239"/>
      <c r="K98" s="239"/>
      <c r="L98" s="244"/>
      <c r="M98" s="245"/>
      <c r="N98" s="246"/>
      <c r="O98" s="246"/>
      <c r="P98" s="246"/>
      <c r="Q98" s="246"/>
      <c r="R98" s="246"/>
      <c r="S98" s="246"/>
      <c r="T98" s="247"/>
      <c r="AT98" s="248" t="s">
        <v>201</v>
      </c>
      <c r="AU98" s="248" t="s">
        <v>80</v>
      </c>
      <c r="AV98" s="11" t="s">
        <v>80</v>
      </c>
      <c r="AW98" s="11" t="s">
        <v>34</v>
      </c>
      <c r="AX98" s="11" t="s">
        <v>78</v>
      </c>
      <c r="AY98" s="248" t="s">
        <v>133</v>
      </c>
    </row>
    <row r="99" s="1" customFormat="1" ht="38.25" customHeight="1">
      <c r="B99" s="45"/>
      <c r="C99" s="220" t="s">
        <v>132</v>
      </c>
      <c r="D99" s="220" t="s">
        <v>134</v>
      </c>
      <c r="E99" s="221" t="s">
        <v>989</v>
      </c>
      <c r="F99" s="222" t="s">
        <v>990</v>
      </c>
      <c r="G99" s="223" t="s">
        <v>197</v>
      </c>
      <c r="H99" s="224">
        <v>32.886000000000003</v>
      </c>
      <c r="I99" s="225"/>
      <c r="J99" s="226">
        <f>ROUND(I99*H99,2)</f>
        <v>0</v>
      </c>
      <c r="K99" s="222" t="s">
        <v>972</v>
      </c>
      <c r="L99" s="71"/>
      <c r="M99" s="227" t="s">
        <v>21</v>
      </c>
      <c r="N99" s="228" t="s">
        <v>42</v>
      </c>
      <c r="O99" s="46"/>
      <c r="P99" s="229">
        <f>O99*H99</f>
        <v>0</v>
      </c>
      <c r="Q99" s="229">
        <v>0</v>
      </c>
      <c r="R99" s="229">
        <f>Q99*H99</f>
        <v>0</v>
      </c>
      <c r="S99" s="229">
        <v>0</v>
      </c>
      <c r="T99" s="230">
        <f>S99*H99</f>
        <v>0</v>
      </c>
      <c r="AR99" s="23" t="s">
        <v>153</v>
      </c>
      <c r="AT99" s="23" t="s">
        <v>134</v>
      </c>
      <c r="AU99" s="23" t="s">
        <v>80</v>
      </c>
      <c r="AY99" s="23" t="s">
        <v>133</v>
      </c>
      <c r="BE99" s="231">
        <f>IF(N99="základní",J99,0)</f>
        <v>0</v>
      </c>
      <c r="BF99" s="231">
        <f>IF(N99="snížená",J99,0)</f>
        <v>0</v>
      </c>
      <c r="BG99" s="231">
        <f>IF(N99="zákl. přenesená",J99,0)</f>
        <v>0</v>
      </c>
      <c r="BH99" s="231">
        <f>IF(N99="sníž. přenesená",J99,0)</f>
        <v>0</v>
      </c>
      <c r="BI99" s="231">
        <f>IF(N99="nulová",J99,0)</f>
        <v>0</v>
      </c>
      <c r="BJ99" s="23" t="s">
        <v>78</v>
      </c>
      <c r="BK99" s="231">
        <f>ROUND(I99*H99,2)</f>
        <v>0</v>
      </c>
      <c r="BL99" s="23" t="s">
        <v>153</v>
      </c>
      <c r="BM99" s="23" t="s">
        <v>991</v>
      </c>
    </row>
    <row r="100" s="1" customFormat="1">
      <c r="B100" s="45"/>
      <c r="C100" s="73"/>
      <c r="D100" s="232" t="s">
        <v>189</v>
      </c>
      <c r="E100" s="73"/>
      <c r="F100" s="233" t="s">
        <v>992</v>
      </c>
      <c r="G100" s="73"/>
      <c r="H100" s="73"/>
      <c r="I100" s="190"/>
      <c r="J100" s="73"/>
      <c r="K100" s="73"/>
      <c r="L100" s="71"/>
      <c r="M100" s="234"/>
      <c r="N100" s="46"/>
      <c r="O100" s="46"/>
      <c r="P100" s="46"/>
      <c r="Q100" s="46"/>
      <c r="R100" s="46"/>
      <c r="S100" s="46"/>
      <c r="T100" s="94"/>
      <c r="AT100" s="23" t="s">
        <v>189</v>
      </c>
      <c r="AU100" s="23" t="s">
        <v>80</v>
      </c>
    </row>
    <row r="101" s="12" customFormat="1">
      <c r="B101" s="252"/>
      <c r="C101" s="253"/>
      <c r="D101" s="232" t="s">
        <v>201</v>
      </c>
      <c r="E101" s="254" t="s">
        <v>21</v>
      </c>
      <c r="F101" s="255" t="s">
        <v>993</v>
      </c>
      <c r="G101" s="253"/>
      <c r="H101" s="254" t="s">
        <v>21</v>
      </c>
      <c r="I101" s="256"/>
      <c r="J101" s="253"/>
      <c r="K101" s="253"/>
      <c r="L101" s="257"/>
      <c r="M101" s="258"/>
      <c r="N101" s="259"/>
      <c r="O101" s="259"/>
      <c r="P101" s="259"/>
      <c r="Q101" s="259"/>
      <c r="R101" s="259"/>
      <c r="S101" s="259"/>
      <c r="T101" s="260"/>
      <c r="AT101" s="261" t="s">
        <v>201</v>
      </c>
      <c r="AU101" s="261" t="s">
        <v>80</v>
      </c>
      <c r="AV101" s="12" t="s">
        <v>78</v>
      </c>
      <c r="AW101" s="12" t="s">
        <v>34</v>
      </c>
      <c r="AX101" s="12" t="s">
        <v>71</v>
      </c>
      <c r="AY101" s="261" t="s">
        <v>133</v>
      </c>
    </row>
    <row r="102" s="11" customFormat="1">
      <c r="B102" s="238"/>
      <c r="C102" s="239"/>
      <c r="D102" s="232" t="s">
        <v>201</v>
      </c>
      <c r="E102" s="240" t="s">
        <v>21</v>
      </c>
      <c r="F102" s="241" t="s">
        <v>994</v>
      </c>
      <c r="G102" s="239"/>
      <c r="H102" s="242">
        <v>12.706</v>
      </c>
      <c r="I102" s="243"/>
      <c r="J102" s="239"/>
      <c r="K102" s="239"/>
      <c r="L102" s="244"/>
      <c r="M102" s="245"/>
      <c r="N102" s="246"/>
      <c r="O102" s="246"/>
      <c r="P102" s="246"/>
      <c r="Q102" s="246"/>
      <c r="R102" s="246"/>
      <c r="S102" s="246"/>
      <c r="T102" s="247"/>
      <c r="AT102" s="248" t="s">
        <v>201</v>
      </c>
      <c r="AU102" s="248" t="s">
        <v>80</v>
      </c>
      <c r="AV102" s="11" t="s">
        <v>80</v>
      </c>
      <c r="AW102" s="11" t="s">
        <v>34</v>
      </c>
      <c r="AX102" s="11" t="s">
        <v>71</v>
      </c>
      <c r="AY102" s="248" t="s">
        <v>133</v>
      </c>
    </row>
    <row r="103" s="12" customFormat="1">
      <c r="B103" s="252"/>
      <c r="C103" s="253"/>
      <c r="D103" s="232" t="s">
        <v>201</v>
      </c>
      <c r="E103" s="254" t="s">
        <v>21</v>
      </c>
      <c r="F103" s="255" t="s">
        <v>995</v>
      </c>
      <c r="G103" s="253"/>
      <c r="H103" s="254" t="s">
        <v>21</v>
      </c>
      <c r="I103" s="256"/>
      <c r="J103" s="253"/>
      <c r="K103" s="253"/>
      <c r="L103" s="257"/>
      <c r="M103" s="258"/>
      <c r="N103" s="259"/>
      <c r="O103" s="259"/>
      <c r="P103" s="259"/>
      <c r="Q103" s="259"/>
      <c r="R103" s="259"/>
      <c r="S103" s="259"/>
      <c r="T103" s="260"/>
      <c r="AT103" s="261" t="s">
        <v>201</v>
      </c>
      <c r="AU103" s="261" t="s">
        <v>80</v>
      </c>
      <c r="AV103" s="12" t="s">
        <v>78</v>
      </c>
      <c r="AW103" s="12" t="s">
        <v>34</v>
      </c>
      <c r="AX103" s="12" t="s">
        <v>71</v>
      </c>
      <c r="AY103" s="261" t="s">
        <v>133</v>
      </c>
    </row>
    <row r="104" s="11" customFormat="1">
      <c r="B104" s="238"/>
      <c r="C104" s="239"/>
      <c r="D104" s="232" t="s">
        <v>201</v>
      </c>
      <c r="E104" s="240" t="s">
        <v>21</v>
      </c>
      <c r="F104" s="241" t="s">
        <v>996</v>
      </c>
      <c r="G104" s="239"/>
      <c r="H104" s="242">
        <v>20.18</v>
      </c>
      <c r="I104" s="243"/>
      <c r="J104" s="239"/>
      <c r="K104" s="239"/>
      <c r="L104" s="244"/>
      <c r="M104" s="245"/>
      <c r="N104" s="246"/>
      <c r="O104" s="246"/>
      <c r="P104" s="246"/>
      <c r="Q104" s="246"/>
      <c r="R104" s="246"/>
      <c r="S104" s="246"/>
      <c r="T104" s="247"/>
      <c r="AT104" s="248" t="s">
        <v>201</v>
      </c>
      <c r="AU104" s="248" t="s">
        <v>80</v>
      </c>
      <c r="AV104" s="11" t="s">
        <v>80</v>
      </c>
      <c r="AW104" s="11" t="s">
        <v>34</v>
      </c>
      <c r="AX104" s="11" t="s">
        <v>71</v>
      </c>
      <c r="AY104" s="248" t="s">
        <v>133</v>
      </c>
    </row>
    <row r="105" s="13" customFormat="1">
      <c r="B105" s="262"/>
      <c r="C105" s="263"/>
      <c r="D105" s="232" t="s">
        <v>201</v>
      </c>
      <c r="E105" s="264" t="s">
        <v>21</v>
      </c>
      <c r="F105" s="265" t="s">
        <v>248</v>
      </c>
      <c r="G105" s="263"/>
      <c r="H105" s="266">
        <v>32.886000000000003</v>
      </c>
      <c r="I105" s="267"/>
      <c r="J105" s="263"/>
      <c r="K105" s="263"/>
      <c r="L105" s="268"/>
      <c r="M105" s="269"/>
      <c r="N105" s="270"/>
      <c r="O105" s="270"/>
      <c r="P105" s="270"/>
      <c r="Q105" s="270"/>
      <c r="R105" s="270"/>
      <c r="S105" s="270"/>
      <c r="T105" s="271"/>
      <c r="AT105" s="272" t="s">
        <v>201</v>
      </c>
      <c r="AU105" s="272" t="s">
        <v>80</v>
      </c>
      <c r="AV105" s="13" t="s">
        <v>153</v>
      </c>
      <c r="AW105" s="13" t="s">
        <v>34</v>
      </c>
      <c r="AX105" s="13" t="s">
        <v>78</v>
      </c>
      <c r="AY105" s="272" t="s">
        <v>133</v>
      </c>
    </row>
    <row r="106" s="1" customFormat="1" ht="51" customHeight="1">
      <c r="B106" s="45"/>
      <c r="C106" s="220" t="s">
        <v>164</v>
      </c>
      <c r="D106" s="220" t="s">
        <v>134</v>
      </c>
      <c r="E106" s="221" t="s">
        <v>267</v>
      </c>
      <c r="F106" s="222" t="s">
        <v>997</v>
      </c>
      <c r="G106" s="223" t="s">
        <v>197</v>
      </c>
      <c r="H106" s="224">
        <v>173.614</v>
      </c>
      <c r="I106" s="225"/>
      <c r="J106" s="226">
        <f>ROUND(I106*H106,2)</f>
        <v>0</v>
      </c>
      <c r="K106" s="222" t="s">
        <v>21</v>
      </c>
      <c r="L106" s="71"/>
      <c r="M106" s="227" t="s">
        <v>21</v>
      </c>
      <c r="N106" s="228" t="s">
        <v>42</v>
      </c>
      <c r="O106" s="46"/>
      <c r="P106" s="229">
        <f>O106*H106</f>
        <v>0</v>
      </c>
      <c r="Q106" s="229">
        <v>0</v>
      </c>
      <c r="R106" s="229">
        <f>Q106*H106</f>
        <v>0</v>
      </c>
      <c r="S106" s="229">
        <v>0</v>
      </c>
      <c r="T106" s="230">
        <f>S106*H106</f>
        <v>0</v>
      </c>
      <c r="AR106" s="23" t="s">
        <v>153</v>
      </c>
      <c r="AT106" s="23" t="s">
        <v>134</v>
      </c>
      <c r="AU106" s="23" t="s">
        <v>80</v>
      </c>
      <c r="AY106" s="23" t="s">
        <v>133</v>
      </c>
      <c r="BE106" s="231">
        <f>IF(N106="základní",J106,0)</f>
        <v>0</v>
      </c>
      <c r="BF106" s="231">
        <f>IF(N106="snížená",J106,0)</f>
        <v>0</v>
      </c>
      <c r="BG106" s="231">
        <f>IF(N106="zákl. přenesená",J106,0)</f>
        <v>0</v>
      </c>
      <c r="BH106" s="231">
        <f>IF(N106="sníž. přenesená",J106,0)</f>
        <v>0</v>
      </c>
      <c r="BI106" s="231">
        <f>IF(N106="nulová",J106,0)</f>
        <v>0</v>
      </c>
      <c r="BJ106" s="23" t="s">
        <v>78</v>
      </c>
      <c r="BK106" s="231">
        <f>ROUND(I106*H106,2)</f>
        <v>0</v>
      </c>
      <c r="BL106" s="23" t="s">
        <v>153</v>
      </c>
      <c r="BM106" s="23" t="s">
        <v>998</v>
      </c>
    </row>
    <row r="107" s="11" customFormat="1">
      <c r="B107" s="238"/>
      <c r="C107" s="239"/>
      <c r="D107" s="232" t="s">
        <v>201</v>
      </c>
      <c r="E107" s="240" t="s">
        <v>21</v>
      </c>
      <c r="F107" s="241" t="s">
        <v>999</v>
      </c>
      <c r="G107" s="239"/>
      <c r="H107" s="242">
        <v>173.614</v>
      </c>
      <c r="I107" s="243"/>
      <c r="J107" s="239"/>
      <c r="K107" s="239"/>
      <c r="L107" s="244"/>
      <c r="M107" s="245"/>
      <c r="N107" s="246"/>
      <c r="O107" s="246"/>
      <c r="P107" s="246"/>
      <c r="Q107" s="246"/>
      <c r="R107" s="246"/>
      <c r="S107" s="246"/>
      <c r="T107" s="247"/>
      <c r="AT107" s="248" t="s">
        <v>201</v>
      </c>
      <c r="AU107" s="248" t="s">
        <v>80</v>
      </c>
      <c r="AV107" s="11" t="s">
        <v>80</v>
      </c>
      <c r="AW107" s="11" t="s">
        <v>34</v>
      </c>
      <c r="AX107" s="11" t="s">
        <v>78</v>
      </c>
      <c r="AY107" s="248" t="s">
        <v>133</v>
      </c>
    </row>
    <row r="108" s="1" customFormat="1" ht="25.5" customHeight="1">
      <c r="B108" s="45"/>
      <c r="C108" s="220" t="s">
        <v>168</v>
      </c>
      <c r="D108" s="220" t="s">
        <v>134</v>
      </c>
      <c r="E108" s="221" t="s">
        <v>1000</v>
      </c>
      <c r="F108" s="222" t="s">
        <v>1001</v>
      </c>
      <c r="G108" s="223" t="s">
        <v>197</v>
      </c>
      <c r="H108" s="224">
        <v>20.18</v>
      </c>
      <c r="I108" s="225"/>
      <c r="J108" s="226">
        <f>ROUND(I108*H108,2)</f>
        <v>0</v>
      </c>
      <c r="K108" s="222" t="s">
        <v>972</v>
      </c>
      <c r="L108" s="71"/>
      <c r="M108" s="227" t="s">
        <v>21</v>
      </c>
      <c r="N108" s="228" t="s">
        <v>42</v>
      </c>
      <c r="O108" s="46"/>
      <c r="P108" s="229">
        <f>O108*H108</f>
        <v>0</v>
      </c>
      <c r="Q108" s="229">
        <v>0</v>
      </c>
      <c r="R108" s="229">
        <f>Q108*H108</f>
        <v>0</v>
      </c>
      <c r="S108" s="229">
        <v>0</v>
      </c>
      <c r="T108" s="230">
        <f>S108*H108</f>
        <v>0</v>
      </c>
      <c r="AR108" s="23" t="s">
        <v>153</v>
      </c>
      <c r="AT108" s="23" t="s">
        <v>134</v>
      </c>
      <c r="AU108" s="23" t="s">
        <v>80</v>
      </c>
      <c r="AY108" s="23" t="s">
        <v>133</v>
      </c>
      <c r="BE108" s="231">
        <f>IF(N108="základní",J108,0)</f>
        <v>0</v>
      </c>
      <c r="BF108" s="231">
        <f>IF(N108="snížená",J108,0)</f>
        <v>0</v>
      </c>
      <c r="BG108" s="231">
        <f>IF(N108="zákl. přenesená",J108,0)</f>
        <v>0</v>
      </c>
      <c r="BH108" s="231">
        <f>IF(N108="sníž. přenesená",J108,0)</f>
        <v>0</v>
      </c>
      <c r="BI108" s="231">
        <f>IF(N108="nulová",J108,0)</f>
        <v>0</v>
      </c>
      <c r="BJ108" s="23" t="s">
        <v>78</v>
      </c>
      <c r="BK108" s="231">
        <f>ROUND(I108*H108,2)</f>
        <v>0</v>
      </c>
      <c r="BL108" s="23" t="s">
        <v>153</v>
      </c>
      <c r="BM108" s="23" t="s">
        <v>1002</v>
      </c>
    </row>
    <row r="109" s="1" customFormat="1">
      <c r="B109" s="45"/>
      <c r="C109" s="73"/>
      <c r="D109" s="232" t="s">
        <v>189</v>
      </c>
      <c r="E109" s="73"/>
      <c r="F109" s="233" t="s">
        <v>1003</v>
      </c>
      <c r="G109" s="73"/>
      <c r="H109" s="73"/>
      <c r="I109" s="190"/>
      <c r="J109" s="73"/>
      <c r="K109" s="73"/>
      <c r="L109" s="71"/>
      <c r="M109" s="234"/>
      <c r="N109" s="46"/>
      <c r="O109" s="46"/>
      <c r="P109" s="46"/>
      <c r="Q109" s="46"/>
      <c r="R109" s="46"/>
      <c r="S109" s="46"/>
      <c r="T109" s="94"/>
      <c r="AT109" s="23" t="s">
        <v>189</v>
      </c>
      <c r="AU109" s="23" t="s">
        <v>80</v>
      </c>
    </row>
    <row r="110" s="1" customFormat="1" ht="25.5" customHeight="1">
      <c r="B110" s="45"/>
      <c r="C110" s="220" t="s">
        <v>174</v>
      </c>
      <c r="D110" s="220" t="s">
        <v>134</v>
      </c>
      <c r="E110" s="221" t="s">
        <v>287</v>
      </c>
      <c r="F110" s="222" t="s">
        <v>288</v>
      </c>
      <c r="G110" s="223" t="s">
        <v>197</v>
      </c>
      <c r="H110" s="224">
        <v>20.18</v>
      </c>
      <c r="I110" s="225"/>
      <c r="J110" s="226">
        <f>ROUND(I110*H110,2)</f>
        <v>0</v>
      </c>
      <c r="K110" s="222" t="s">
        <v>972</v>
      </c>
      <c r="L110" s="71"/>
      <c r="M110" s="227" t="s">
        <v>21</v>
      </c>
      <c r="N110" s="228" t="s">
        <v>42</v>
      </c>
      <c r="O110" s="46"/>
      <c r="P110" s="229">
        <f>O110*H110</f>
        <v>0</v>
      </c>
      <c r="Q110" s="229">
        <v>0</v>
      </c>
      <c r="R110" s="229">
        <f>Q110*H110</f>
        <v>0</v>
      </c>
      <c r="S110" s="229">
        <v>0</v>
      </c>
      <c r="T110" s="230">
        <f>S110*H110</f>
        <v>0</v>
      </c>
      <c r="AR110" s="23" t="s">
        <v>153</v>
      </c>
      <c r="AT110" s="23" t="s">
        <v>134</v>
      </c>
      <c r="AU110" s="23" t="s">
        <v>80</v>
      </c>
      <c r="AY110" s="23" t="s">
        <v>133</v>
      </c>
      <c r="BE110" s="231">
        <f>IF(N110="základní",J110,0)</f>
        <v>0</v>
      </c>
      <c r="BF110" s="231">
        <f>IF(N110="snížená",J110,0)</f>
        <v>0</v>
      </c>
      <c r="BG110" s="231">
        <f>IF(N110="zákl. přenesená",J110,0)</f>
        <v>0</v>
      </c>
      <c r="BH110" s="231">
        <f>IF(N110="sníž. přenesená",J110,0)</f>
        <v>0</v>
      </c>
      <c r="BI110" s="231">
        <f>IF(N110="nulová",J110,0)</f>
        <v>0</v>
      </c>
      <c r="BJ110" s="23" t="s">
        <v>78</v>
      </c>
      <c r="BK110" s="231">
        <f>ROUND(I110*H110,2)</f>
        <v>0</v>
      </c>
      <c r="BL110" s="23" t="s">
        <v>153</v>
      </c>
      <c r="BM110" s="23" t="s">
        <v>1004</v>
      </c>
    </row>
    <row r="111" s="1" customFormat="1">
      <c r="B111" s="45"/>
      <c r="C111" s="73"/>
      <c r="D111" s="232" t="s">
        <v>189</v>
      </c>
      <c r="E111" s="73"/>
      <c r="F111" s="233" t="s">
        <v>290</v>
      </c>
      <c r="G111" s="73"/>
      <c r="H111" s="73"/>
      <c r="I111" s="190"/>
      <c r="J111" s="73"/>
      <c r="K111" s="73"/>
      <c r="L111" s="71"/>
      <c r="M111" s="234"/>
      <c r="N111" s="46"/>
      <c r="O111" s="46"/>
      <c r="P111" s="46"/>
      <c r="Q111" s="46"/>
      <c r="R111" s="46"/>
      <c r="S111" s="46"/>
      <c r="T111" s="94"/>
      <c r="AT111" s="23" t="s">
        <v>189</v>
      </c>
      <c r="AU111" s="23" t="s">
        <v>80</v>
      </c>
    </row>
    <row r="112" s="11" customFormat="1">
      <c r="B112" s="238"/>
      <c r="C112" s="239"/>
      <c r="D112" s="232" t="s">
        <v>201</v>
      </c>
      <c r="E112" s="240" t="s">
        <v>21</v>
      </c>
      <c r="F112" s="241" t="s">
        <v>1005</v>
      </c>
      <c r="G112" s="239"/>
      <c r="H112" s="242">
        <v>20.18</v>
      </c>
      <c r="I112" s="243"/>
      <c r="J112" s="239"/>
      <c r="K112" s="239"/>
      <c r="L112" s="244"/>
      <c r="M112" s="245"/>
      <c r="N112" s="246"/>
      <c r="O112" s="246"/>
      <c r="P112" s="246"/>
      <c r="Q112" s="246"/>
      <c r="R112" s="246"/>
      <c r="S112" s="246"/>
      <c r="T112" s="247"/>
      <c r="AT112" s="248" t="s">
        <v>201</v>
      </c>
      <c r="AU112" s="248" t="s">
        <v>80</v>
      </c>
      <c r="AV112" s="11" t="s">
        <v>80</v>
      </c>
      <c r="AW112" s="11" t="s">
        <v>34</v>
      </c>
      <c r="AX112" s="11" t="s">
        <v>78</v>
      </c>
      <c r="AY112" s="248" t="s">
        <v>133</v>
      </c>
    </row>
    <row r="113" s="1" customFormat="1" ht="16.5" customHeight="1">
      <c r="B113" s="45"/>
      <c r="C113" s="273" t="s">
        <v>81</v>
      </c>
      <c r="D113" s="273" t="s">
        <v>293</v>
      </c>
      <c r="E113" s="274" t="s">
        <v>1006</v>
      </c>
      <c r="F113" s="275" t="s">
        <v>1007</v>
      </c>
      <c r="G113" s="276" t="s">
        <v>282</v>
      </c>
      <c r="H113" s="277">
        <v>13.452999999999999</v>
      </c>
      <c r="I113" s="278"/>
      <c r="J113" s="279">
        <f>ROUND(I113*H113,2)</f>
        <v>0</v>
      </c>
      <c r="K113" s="275" t="s">
        <v>972</v>
      </c>
      <c r="L113" s="280"/>
      <c r="M113" s="281" t="s">
        <v>21</v>
      </c>
      <c r="N113" s="282" t="s">
        <v>42</v>
      </c>
      <c r="O113" s="46"/>
      <c r="P113" s="229">
        <f>O113*H113</f>
        <v>0</v>
      </c>
      <c r="Q113" s="229">
        <v>1</v>
      </c>
      <c r="R113" s="229">
        <f>Q113*H113</f>
        <v>13.452999999999999</v>
      </c>
      <c r="S113" s="229">
        <v>0</v>
      </c>
      <c r="T113" s="230">
        <f>S113*H113</f>
        <v>0</v>
      </c>
      <c r="AR113" s="23" t="s">
        <v>174</v>
      </c>
      <c r="AT113" s="23" t="s">
        <v>293</v>
      </c>
      <c r="AU113" s="23" t="s">
        <v>80</v>
      </c>
      <c r="AY113" s="23" t="s">
        <v>133</v>
      </c>
      <c r="BE113" s="231">
        <f>IF(N113="základní",J113,0)</f>
        <v>0</v>
      </c>
      <c r="BF113" s="231">
        <f>IF(N113="snížená",J113,0)</f>
        <v>0</v>
      </c>
      <c r="BG113" s="231">
        <f>IF(N113="zákl. přenesená",J113,0)</f>
        <v>0</v>
      </c>
      <c r="BH113" s="231">
        <f>IF(N113="sníž. přenesená",J113,0)</f>
        <v>0</v>
      </c>
      <c r="BI113" s="231">
        <f>IF(N113="nulová",J113,0)</f>
        <v>0</v>
      </c>
      <c r="BJ113" s="23" t="s">
        <v>78</v>
      </c>
      <c r="BK113" s="231">
        <f>ROUND(I113*H113,2)</f>
        <v>0</v>
      </c>
      <c r="BL113" s="23" t="s">
        <v>153</v>
      </c>
      <c r="BM113" s="23" t="s">
        <v>1008</v>
      </c>
    </row>
    <row r="114" s="11" customFormat="1">
      <c r="B114" s="238"/>
      <c r="C114" s="239"/>
      <c r="D114" s="232" t="s">
        <v>201</v>
      </c>
      <c r="E114" s="240" t="s">
        <v>21</v>
      </c>
      <c r="F114" s="241" t="s">
        <v>1009</v>
      </c>
      <c r="G114" s="239"/>
      <c r="H114" s="242">
        <v>13.452999999999999</v>
      </c>
      <c r="I114" s="243"/>
      <c r="J114" s="239"/>
      <c r="K114" s="239"/>
      <c r="L114" s="244"/>
      <c r="M114" s="245"/>
      <c r="N114" s="246"/>
      <c r="O114" s="246"/>
      <c r="P114" s="246"/>
      <c r="Q114" s="246"/>
      <c r="R114" s="246"/>
      <c r="S114" s="246"/>
      <c r="T114" s="247"/>
      <c r="AT114" s="248" t="s">
        <v>201</v>
      </c>
      <c r="AU114" s="248" t="s">
        <v>80</v>
      </c>
      <c r="AV114" s="11" t="s">
        <v>80</v>
      </c>
      <c r="AW114" s="11" t="s">
        <v>34</v>
      </c>
      <c r="AX114" s="11" t="s">
        <v>78</v>
      </c>
      <c r="AY114" s="248" t="s">
        <v>133</v>
      </c>
    </row>
    <row r="115" s="1" customFormat="1" ht="16.5" customHeight="1">
      <c r="B115" s="45"/>
      <c r="C115" s="220" t="s">
        <v>271</v>
      </c>
      <c r="D115" s="220" t="s">
        <v>134</v>
      </c>
      <c r="E115" s="221" t="s">
        <v>280</v>
      </c>
      <c r="F115" s="222" t="s">
        <v>1010</v>
      </c>
      <c r="G115" s="223" t="s">
        <v>282</v>
      </c>
      <c r="H115" s="224">
        <v>312.505</v>
      </c>
      <c r="I115" s="225"/>
      <c r="J115" s="226">
        <f>ROUND(I115*H115,2)</f>
        <v>0</v>
      </c>
      <c r="K115" s="222" t="s">
        <v>972</v>
      </c>
      <c r="L115" s="71"/>
      <c r="M115" s="227" t="s">
        <v>21</v>
      </c>
      <c r="N115" s="228" t="s">
        <v>42</v>
      </c>
      <c r="O115" s="46"/>
      <c r="P115" s="229">
        <f>O115*H115</f>
        <v>0</v>
      </c>
      <c r="Q115" s="229">
        <v>0</v>
      </c>
      <c r="R115" s="229">
        <f>Q115*H115</f>
        <v>0</v>
      </c>
      <c r="S115" s="229">
        <v>0</v>
      </c>
      <c r="T115" s="230">
        <f>S115*H115</f>
        <v>0</v>
      </c>
      <c r="AR115" s="23" t="s">
        <v>153</v>
      </c>
      <c r="AT115" s="23" t="s">
        <v>134</v>
      </c>
      <c r="AU115" s="23" t="s">
        <v>80</v>
      </c>
      <c r="AY115" s="23" t="s">
        <v>133</v>
      </c>
      <c r="BE115" s="231">
        <f>IF(N115="základní",J115,0)</f>
        <v>0</v>
      </c>
      <c r="BF115" s="231">
        <f>IF(N115="snížená",J115,0)</f>
        <v>0</v>
      </c>
      <c r="BG115" s="231">
        <f>IF(N115="zákl. přenesená",J115,0)</f>
        <v>0</v>
      </c>
      <c r="BH115" s="231">
        <f>IF(N115="sníž. přenesená",J115,0)</f>
        <v>0</v>
      </c>
      <c r="BI115" s="231">
        <f>IF(N115="nulová",J115,0)</f>
        <v>0</v>
      </c>
      <c r="BJ115" s="23" t="s">
        <v>78</v>
      </c>
      <c r="BK115" s="231">
        <f>ROUND(I115*H115,2)</f>
        <v>0</v>
      </c>
      <c r="BL115" s="23" t="s">
        <v>153</v>
      </c>
      <c r="BM115" s="23" t="s">
        <v>1011</v>
      </c>
    </row>
    <row r="116" s="1" customFormat="1">
      <c r="B116" s="45"/>
      <c r="C116" s="73"/>
      <c r="D116" s="232" t="s">
        <v>189</v>
      </c>
      <c r="E116" s="73"/>
      <c r="F116" s="233" t="s">
        <v>1012</v>
      </c>
      <c r="G116" s="73"/>
      <c r="H116" s="73"/>
      <c r="I116" s="190"/>
      <c r="J116" s="73"/>
      <c r="K116" s="73"/>
      <c r="L116" s="71"/>
      <c r="M116" s="234"/>
      <c r="N116" s="46"/>
      <c r="O116" s="46"/>
      <c r="P116" s="46"/>
      <c r="Q116" s="46"/>
      <c r="R116" s="46"/>
      <c r="S116" s="46"/>
      <c r="T116" s="94"/>
      <c r="AT116" s="23" t="s">
        <v>189</v>
      </c>
      <c r="AU116" s="23" t="s">
        <v>80</v>
      </c>
    </row>
    <row r="117" s="11" customFormat="1">
      <c r="B117" s="238"/>
      <c r="C117" s="239"/>
      <c r="D117" s="232" t="s">
        <v>201</v>
      </c>
      <c r="E117" s="240" t="s">
        <v>21</v>
      </c>
      <c r="F117" s="241" t="s">
        <v>1013</v>
      </c>
      <c r="G117" s="239"/>
      <c r="H117" s="242">
        <v>312.505</v>
      </c>
      <c r="I117" s="243"/>
      <c r="J117" s="239"/>
      <c r="K117" s="239"/>
      <c r="L117" s="244"/>
      <c r="M117" s="245"/>
      <c r="N117" s="246"/>
      <c r="O117" s="246"/>
      <c r="P117" s="246"/>
      <c r="Q117" s="246"/>
      <c r="R117" s="246"/>
      <c r="S117" s="246"/>
      <c r="T117" s="247"/>
      <c r="AT117" s="248" t="s">
        <v>201</v>
      </c>
      <c r="AU117" s="248" t="s">
        <v>80</v>
      </c>
      <c r="AV117" s="11" t="s">
        <v>80</v>
      </c>
      <c r="AW117" s="11" t="s">
        <v>34</v>
      </c>
      <c r="AX117" s="11" t="s">
        <v>78</v>
      </c>
      <c r="AY117" s="248" t="s">
        <v>133</v>
      </c>
    </row>
    <row r="118" s="10" customFormat="1" ht="29.88" customHeight="1">
      <c r="B118" s="204"/>
      <c r="C118" s="205"/>
      <c r="D118" s="206" t="s">
        <v>70</v>
      </c>
      <c r="E118" s="218" t="s">
        <v>80</v>
      </c>
      <c r="F118" s="218" t="s">
        <v>350</v>
      </c>
      <c r="G118" s="205"/>
      <c r="H118" s="205"/>
      <c r="I118" s="208"/>
      <c r="J118" s="219">
        <f>BK118</f>
        <v>0</v>
      </c>
      <c r="K118" s="205"/>
      <c r="L118" s="210"/>
      <c r="M118" s="211"/>
      <c r="N118" s="212"/>
      <c r="O118" s="212"/>
      <c r="P118" s="213">
        <f>SUM(P119:P152)</f>
        <v>0</v>
      </c>
      <c r="Q118" s="212"/>
      <c r="R118" s="213">
        <f>SUM(R119:R152)</f>
        <v>10.40518262</v>
      </c>
      <c r="S118" s="212"/>
      <c r="T118" s="214">
        <f>SUM(T119:T152)</f>
        <v>0</v>
      </c>
      <c r="AR118" s="215" t="s">
        <v>78</v>
      </c>
      <c r="AT118" s="216" t="s">
        <v>70</v>
      </c>
      <c r="AU118" s="216" t="s">
        <v>78</v>
      </c>
      <c r="AY118" s="215" t="s">
        <v>133</v>
      </c>
      <c r="BK118" s="217">
        <f>SUM(BK119:BK152)</f>
        <v>0</v>
      </c>
    </row>
    <row r="119" s="1" customFormat="1" ht="16.5" customHeight="1">
      <c r="B119" s="45"/>
      <c r="C119" s="220" t="s">
        <v>273</v>
      </c>
      <c r="D119" s="220" t="s">
        <v>134</v>
      </c>
      <c r="E119" s="221" t="s">
        <v>1014</v>
      </c>
      <c r="F119" s="222" t="s">
        <v>1015</v>
      </c>
      <c r="G119" s="223" t="s">
        <v>236</v>
      </c>
      <c r="H119" s="224">
        <v>28</v>
      </c>
      <c r="I119" s="225"/>
      <c r="J119" s="226">
        <f>ROUND(I119*H119,2)</f>
        <v>0</v>
      </c>
      <c r="K119" s="222" t="s">
        <v>972</v>
      </c>
      <c r="L119" s="71"/>
      <c r="M119" s="227" t="s">
        <v>21</v>
      </c>
      <c r="N119" s="228" t="s">
        <v>42</v>
      </c>
      <c r="O119" s="46"/>
      <c r="P119" s="229">
        <f>O119*H119</f>
        <v>0</v>
      </c>
      <c r="Q119" s="229">
        <v>0.00092000000000000003</v>
      </c>
      <c r="R119" s="229">
        <f>Q119*H119</f>
        <v>0.025760000000000002</v>
      </c>
      <c r="S119" s="229">
        <v>0</v>
      </c>
      <c r="T119" s="230">
        <f>S119*H119</f>
        <v>0</v>
      </c>
      <c r="AR119" s="23" t="s">
        <v>153</v>
      </c>
      <c r="AT119" s="23" t="s">
        <v>134</v>
      </c>
      <c r="AU119" s="23" t="s">
        <v>80</v>
      </c>
      <c r="AY119" s="23" t="s">
        <v>133</v>
      </c>
      <c r="BE119" s="231">
        <f>IF(N119="základní",J119,0)</f>
        <v>0</v>
      </c>
      <c r="BF119" s="231">
        <f>IF(N119="snížená",J119,0)</f>
        <v>0</v>
      </c>
      <c r="BG119" s="231">
        <f>IF(N119="zákl. přenesená",J119,0)</f>
        <v>0</v>
      </c>
      <c r="BH119" s="231">
        <f>IF(N119="sníž. přenesená",J119,0)</f>
        <v>0</v>
      </c>
      <c r="BI119" s="231">
        <f>IF(N119="nulová",J119,0)</f>
        <v>0</v>
      </c>
      <c r="BJ119" s="23" t="s">
        <v>78</v>
      </c>
      <c r="BK119" s="231">
        <f>ROUND(I119*H119,2)</f>
        <v>0</v>
      </c>
      <c r="BL119" s="23" t="s">
        <v>153</v>
      </c>
      <c r="BM119" s="23" t="s">
        <v>1016</v>
      </c>
    </row>
    <row r="120" s="1" customFormat="1">
      <c r="B120" s="45"/>
      <c r="C120" s="73"/>
      <c r="D120" s="232" t="s">
        <v>189</v>
      </c>
      <c r="E120" s="73"/>
      <c r="F120" s="233" t="s">
        <v>1017</v>
      </c>
      <c r="G120" s="73"/>
      <c r="H120" s="73"/>
      <c r="I120" s="190"/>
      <c r="J120" s="73"/>
      <c r="K120" s="73"/>
      <c r="L120" s="71"/>
      <c r="M120" s="234"/>
      <c r="N120" s="46"/>
      <c r="O120" s="46"/>
      <c r="P120" s="46"/>
      <c r="Q120" s="46"/>
      <c r="R120" s="46"/>
      <c r="S120" s="46"/>
      <c r="T120" s="94"/>
      <c r="AT120" s="23" t="s">
        <v>189</v>
      </c>
      <c r="AU120" s="23" t="s">
        <v>80</v>
      </c>
    </row>
    <row r="121" s="11" customFormat="1">
      <c r="B121" s="238"/>
      <c r="C121" s="239"/>
      <c r="D121" s="232" t="s">
        <v>201</v>
      </c>
      <c r="E121" s="240" t="s">
        <v>21</v>
      </c>
      <c r="F121" s="241" t="s">
        <v>1018</v>
      </c>
      <c r="G121" s="239"/>
      <c r="H121" s="242">
        <v>28</v>
      </c>
      <c r="I121" s="243"/>
      <c r="J121" s="239"/>
      <c r="K121" s="239"/>
      <c r="L121" s="244"/>
      <c r="M121" s="245"/>
      <c r="N121" s="246"/>
      <c r="O121" s="246"/>
      <c r="P121" s="246"/>
      <c r="Q121" s="246"/>
      <c r="R121" s="246"/>
      <c r="S121" s="246"/>
      <c r="T121" s="247"/>
      <c r="AT121" s="248" t="s">
        <v>201</v>
      </c>
      <c r="AU121" s="248" t="s">
        <v>80</v>
      </c>
      <c r="AV121" s="11" t="s">
        <v>80</v>
      </c>
      <c r="AW121" s="11" t="s">
        <v>34</v>
      </c>
      <c r="AX121" s="11" t="s">
        <v>78</v>
      </c>
      <c r="AY121" s="248" t="s">
        <v>133</v>
      </c>
    </row>
    <row r="122" s="1" customFormat="1" ht="25.5" customHeight="1">
      <c r="B122" s="45"/>
      <c r="C122" s="220" t="s">
        <v>279</v>
      </c>
      <c r="D122" s="220" t="s">
        <v>134</v>
      </c>
      <c r="E122" s="221" t="s">
        <v>1019</v>
      </c>
      <c r="F122" s="222" t="s">
        <v>1020</v>
      </c>
      <c r="G122" s="223" t="s">
        <v>197</v>
      </c>
      <c r="H122" s="224">
        <v>28.969000000000001</v>
      </c>
      <c r="I122" s="225"/>
      <c r="J122" s="226">
        <f>ROUND(I122*H122,2)</f>
        <v>0</v>
      </c>
      <c r="K122" s="222" t="s">
        <v>972</v>
      </c>
      <c r="L122" s="71"/>
      <c r="M122" s="227" t="s">
        <v>21</v>
      </c>
      <c r="N122" s="228" t="s">
        <v>42</v>
      </c>
      <c r="O122" s="46"/>
      <c r="P122" s="229">
        <f>O122*H122</f>
        <v>0</v>
      </c>
      <c r="Q122" s="229">
        <v>0</v>
      </c>
      <c r="R122" s="229">
        <f>Q122*H122</f>
        <v>0</v>
      </c>
      <c r="S122" s="229">
        <v>0</v>
      </c>
      <c r="T122" s="230">
        <f>S122*H122</f>
        <v>0</v>
      </c>
      <c r="AR122" s="23" t="s">
        <v>153</v>
      </c>
      <c r="AT122" s="23" t="s">
        <v>134</v>
      </c>
      <c r="AU122" s="23" t="s">
        <v>80</v>
      </c>
      <c r="AY122" s="23" t="s">
        <v>133</v>
      </c>
      <c r="BE122" s="231">
        <f>IF(N122="základní",J122,0)</f>
        <v>0</v>
      </c>
      <c r="BF122" s="231">
        <f>IF(N122="snížená",J122,0)</f>
        <v>0</v>
      </c>
      <c r="BG122" s="231">
        <f>IF(N122="zákl. přenesená",J122,0)</f>
        <v>0</v>
      </c>
      <c r="BH122" s="231">
        <f>IF(N122="sníž. přenesená",J122,0)</f>
        <v>0</v>
      </c>
      <c r="BI122" s="231">
        <f>IF(N122="nulová",J122,0)</f>
        <v>0</v>
      </c>
      <c r="BJ122" s="23" t="s">
        <v>78</v>
      </c>
      <c r="BK122" s="231">
        <f>ROUND(I122*H122,2)</f>
        <v>0</v>
      </c>
      <c r="BL122" s="23" t="s">
        <v>153</v>
      </c>
      <c r="BM122" s="23" t="s">
        <v>1021</v>
      </c>
    </row>
    <row r="123" s="1" customFormat="1">
      <c r="B123" s="45"/>
      <c r="C123" s="73"/>
      <c r="D123" s="232" t="s">
        <v>189</v>
      </c>
      <c r="E123" s="73"/>
      <c r="F123" s="233" t="s">
        <v>1022</v>
      </c>
      <c r="G123" s="73"/>
      <c r="H123" s="73"/>
      <c r="I123" s="190"/>
      <c r="J123" s="73"/>
      <c r="K123" s="73"/>
      <c r="L123" s="71"/>
      <c r="M123" s="234"/>
      <c r="N123" s="46"/>
      <c r="O123" s="46"/>
      <c r="P123" s="46"/>
      <c r="Q123" s="46"/>
      <c r="R123" s="46"/>
      <c r="S123" s="46"/>
      <c r="T123" s="94"/>
      <c r="AT123" s="23" t="s">
        <v>189</v>
      </c>
      <c r="AU123" s="23" t="s">
        <v>80</v>
      </c>
    </row>
    <row r="124" s="12" customFormat="1">
      <c r="B124" s="252"/>
      <c r="C124" s="253"/>
      <c r="D124" s="232" t="s">
        <v>201</v>
      </c>
      <c r="E124" s="254" t="s">
        <v>21</v>
      </c>
      <c r="F124" s="255" t="s">
        <v>1023</v>
      </c>
      <c r="G124" s="253"/>
      <c r="H124" s="254" t="s">
        <v>21</v>
      </c>
      <c r="I124" s="256"/>
      <c r="J124" s="253"/>
      <c r="K124" s="253"/>
      <c r="L124" s="257"/>
      <c r="M124" s="258"/>
      <c r="N124" s="259"/>
      <c r="O124" s="259"/>
      <c r="P124" s="259"/>
      <c r="Q124" s="259"/>
      <c r="R124" s="259"/>
      <c r="S124" s="259"/>
      <c r="T124" s="260"/>
      <c r="AT124" s="261" t="s">
        <v>201</v>
      </c>
      <c r="AU124" s="261" t="s">
        <v>80</v>
      </c>
      <c r="AV124" s="12" t="s">
        <v>78</v>
      </c>
      <c r="AW124" s="12" t="s">
        <v>34</v>
      </c>
      <c r="AX124" s="12" t="s">
        <v>71</v>
      </c>
      <c r="AY124" s="261" t="s">
        <v>133</v>
      </c>
    </row>
    <row r="125" s="11" customFormat="1">
      <c r="B125" s="238"/>
      <c r="C125" s="239"/>
      <c r="D125" s="232" t="s">
        <v>201</v>
      </c>
      <c r="E125" s="240" t="s">
        <v>21</v>
      </c>
      <c r="F125" s="241" t="s">
        <v>1024</v>
      </c>
      <c r="G125" s="239"/>
      <c r="H125" s="242">
        <v>28.969000000000001</v>
      </c>
      <c r="I125" s="243"/>
      <c r="J125" s="239"/>
      <c r="K125" s="239"/>
      <c r="L125" s="244"/>
      <c r="M125" s="245"/>
      <c r="N125" s="246"/>
      <c r="O125" s="246"/>
      <c r="P125" s="246"/>
      <c r="Q125" s="246"/>
      <c r="R125" s="246"/>
      <c r="S125" s="246"/>
      <c r="T125" s="247"/>
      <c r="AT125" s="248" t="s">
        <v>201</v>
      </c>
      <c r="AU125" s="248" t="s">
        <v>80</v>
      </c>
      <c r="AV125" s="11" t="s">
        <v>80</v>
      </c>
      <c r="AW125" s="11" t="s">
        <v>34</v>
      </c>
      <c r="AX125" s="11" t="s">
        <v>78</v>
      </c>
      <c r="AY125" s="248" t="s">
        <v>133</v>
      </c>
    </row>
    <row r="126" s="1" customFormat="1" ht="16.5" customHeight="1">
      <c r="B126" s="45"/>
      <c r="C126" s="220" t="s">
        <v>286</v>
      </c>
      <c r="D126" s="220" t="s">
        <v>134</v>
      </c>
      <c r="E126" s="221" t="s">
        <v>1025</v>
      </c>
      <c r="F126" s="222" t="s">
        <v>1026</v>
      </c>
      <c r="G126" s="223" t="s">
        <v>187</v>
      </c>
      <c r="H126" s="224">
        <v>20.18</v>
      </c>
      <c r="I126" s="225"/>
      <c r="J126" s="226">
        <f>ROUND(I126*H126,2)</f>
        <v>0</v>
      </c>
      <c r="K126" s="222" t="s">
        <v>972</v>
      </c>
      <c r="L126" s="71"/>
      <c r="M126" s="227" t="s">
        <v>21</v>
      </c>
      <c r="N126" s="228" t="s">
        <v>42</v>
      </c>
      <c r="O126" s="46"/>
      <c r="P126" s="229">
        <f>O126*H126</f>
        <v>0</v>
      </c>
      <c r="Q126" s="229">
        <v>0.0014400000000000001</v>
      </c>
      <c r="R126" s="229">
        <f>Q126*H126</f>
        <v>0.0290592</v>
      </c>
      <c r="S126" s="229">
        <v>0</v>
      </c>
      <c r="T126" s="230">
        <f>S126*H126</f>
        <v>0</v>
      </c>
      <c r="AR126" s="23" t="s">
        <v>153</v>
      </c>
      <c r="AT126" s="23" t="s">
        <v>134</v>
      </c>
      <c r="AU126" s="23" t="s">
        <v>80</v>
      </c>
      <c r="AY126" s="23" t="s">
        <v>133</v>
      </c>
      <c r="BE126" s="231">
        <f>IF(N126="základní",J126,0)</f>
        <v>0</v>
      </c>
      <c r="BF126" s="231">
        <f>IF(N126="snížená",J126,0)</f>
        <v>0</v>
      </c>
      <c r="BG126" s="231">
        <f>IF(N126="zákl. přenesená",J126,0)</f>
        <v>0</v>
      </c>
      <c r="BH126" s="231">
        <f>IF(N126="sníž. přenesená",J126,0)</f>
        <v>0</v>
      </c>
      <c r="BI126" s="231">
        <f>IF(N126="nulová",J126,0)</f>
        <v>0</v>
      </c>
      <c r="BJ126" s="23" t="s">
        <v>78</v>
      </c>
      <c r="BK126" s="231">
        <f>ROUND(I126*H126,2)</f>
        <v>0</v>
      </c>
      <c r="BL126" s="23" t="s">
        <v>153</v>
      </c>
      <c r="BM126" s="23" t="s">
        <v>1027</v>
      </c>
    </row>
    <row r="127" s="1" customFormat="1">
      <c r="B127" s="45"/>
      <c r="C127" s="73"/>
      <c r="D127" s="232" t="s">
        <v>189</v>
      </c>
      <c r="E127" s="73"/>
      <c r="F127" s="233" t="s">
        <v>1028</v>
      </c>
      <c r="G127" s="73"/>
      <c r="H127" s="73"/>
      <c r="I127" s="190"/>
      <c r="J127" s="73"/>
      <c r="K127" s="73"/>
      <c r="L127" s="71"/>
      <c r="M127" s="234"/>
      <c r="N127" s="46"/>
      <c r="O127" s="46"/>
      <c r="P127" s="46"/>
      <c r="Q127" s="46"/>
      <c r="R127" s="46"/>
      <c r="S127" s="46"/>
      <c r="T127" s="94"/>
      <c r="AT127" s="23" t="s">
        <v>189</v>
      </c>
      <c r="AU127" s="23" t="s">
        <v>80</v>
      </c>
    </row>
    <row r="128" s="11" customFormat="1">
      <c r="B128" s="238"/>
      <c r="C128" s="239"/>
      <c r="D128" s="232" t="s">
        <v>201</v>
      </c>
      <c r="E128" s="240" t="s">
        <v>21</v>
      </c>
      <c r="F128" s="241" t="s">
        <v>1029</v>
      </c>
      <c r="G128" s="239"/>
      <c r="H128" s="242">
        <v>20.18</v>
      </c>
      <c r="I128" s="243"/>
      <c r="J128" s="239"/>
      <c r="K128" s="239"/>
      <c r="L128" s="244"/>
      <c r="M128" s="245"/>
      <c r="N128" s="246"/>
      <c r="O128" s="246"/>
      <c r="P128" s="246"/>
      <c r="Q128" s="246"/>
      <c r="R128" s="246"/>
      <c r="S128" s="246"/>
      <c r="T128" s="247"/>
      <c r="AT128" s="248" t="s">
        <v>201</v>
      </c>
      <c r="AU128" s="248" t="s">
        <v>80</v>
      </c>
      <c r="AV128" s="11" t="s">
        <v>80</v>
      </c>
      <c r="AW128" s="11" t="s">
        <v>34</v>
      </c>
      <c r="AX128" s="11" t="s">
        <v>78</v>
      </c>
      <c r="AY128" s="248" t="s">
        <v>133</v>
      </c>
    </row>
    <row r="129" s="1" customFormat="1" ht="16.5" customHeight="1">
      <c r="B129" s="45"/>
      <c r="C129" s="220" t="s">
        <v>292</v>
      </c>
      <c r="D129" s="220" t="s">
        <v>134</v>
      </c>
      <c r="E129" s="221" t="s">
        <v>1030</v>
      </c>
      <c r="F129" s="222" t="s">
        <v>1031</v>
      </c>
      <c r="G129" s="223" t="s">
        <v>187</v>
      </c>
      <c r="H129" s="224">
        <v>20.18</v>
      </c>
      <c r="I129" s="225"/>
      <c r="J129" s="226">
        <f>ROUND(I129*H129,2)</f>
        <v>0</v>
      </c>
      <c r="K129" s="222" t="s">
        <v>972</v>
      </c>
      <c r="L129" s="71"/>
      <c r="M129" s="227" t="s">
        <v>21</v>
      </c>
      <c r="N129" s="228" t="s">
        <v>42</v>
      </c>
      <c r="O129" s="46"/>
      <c r="P129" s="229">
        <f>O129*H129</f>
        <v>0</v>
      </c>
      <c r="Q129" s="229">
        <v>4.0000000000000003E-05</v>
      </c>
      <c r="R129" s="229">
        <f>Q129*H129</f>
        <v>0.0008072000000000001</v>
      </c>
      <c r="S129" s="229">
        <v>0</v>
      </c>
      <c r="T129" s="230">
        <f>S129*H129</f>
        <v>0</v>
      </c>
      <c r="AR129" s="23" t="s">
        <v>153</v>
      </c>
      <c r="AT129" s="23" t="s">
        <v>134</v>
      </c>
      <c r="AU129" s="23" t="s">
        <v>80</v>
      </c>
      <c r="AY129" s="23" t="s">
        <v>133</v>
      </c>
      <c r="BE129" s="231">
        <f>IF(N129="základní",J129,0)</f>
        <v>0</v>
      </c>
      <c r="BF129" s="231">
        <f>IF(N129="snížená",J129,0)</f>
        <v>0</v>
      </c>
      <c r="BG129" s="231">
        <f>IF(N129="zákl. přenesená",J129,0)</f>
        <v>0</v>
      </c>
      <c r="BH129" s="231">
        <f>IF(N129="sníž. přenesená",J129,0)</f>
        <v>0</v>
      </c>
      <c r="BI129" s="231">
        <f>IF(N129="nulová",J129,0)</f>
        <v>0</v>
      </c>
      <c r="BJ129" s="23" t="s">
        <v>78</v>
      </c>
      <c r="BK129" s="231">
        <f>ROUND(I129*H129,2)</f>
        <v>0</v>
      </c>
      <c r="BL129" s="23" t="s">
        <v>153</v>
      </c>
      <c r="BM129" s="23" t="s">
        <v>1032</v>
      </c>
    </row>
    <row r="130" s="1" customFormat="1">
      <c r="B130" s="45"/>
      <c r="C130" s="73"/>
      <c r="D130" s="232" t="s">
        <v>189</v>
      </c>
      <c r="E130" s="73"/>
      <c r="F130" s="233" t="s">
        <v>1028</v>
      </c>
      <c r="G130" s="73"/>
      <c r="H130" s="73"/>
      <c r="I130" s="190"/>
      <c r="J130" s="73"/>
      <c r="K130" s="73"/>
      <c r="L130" s="71"/>
      <c r="M130" s="234"/>
      <c r="N130" s="46"/>
      <c r="O130" s="46"/>
      <c r="P130" s="46"/>
      <c r="Q130" s="46"/>
      <c r="R130" s="46"/>
      <c r="S130" s="46"/>
      <c r="T130" s="94"/>
      <c r="AT130" s="23" t="s">
        <v>189</v>
      </c>
      <c r="AU130" s="23" t="s">
        <v>80</v>
      </c>
    </row>
    <row r="131" s="1" customFormat="1" ht="25.5" customHeight="1">
      <c r="B131" s="45"/>
      <c r="C131" s="220" t="s">
        <v>10</v>
      </c>
      <c r="D131" s="220" t="s">
        <v>134</v>
      </c>
      <c r="E131" s="221" t="s">
        <v>369</v>
      </c>
      <c r="F131" s="222" t="s">
        <v>370</v>
      </c>
      <c r="G131" s="223" t="s">
        <v>282</v>
      </c>
      <c r="H131" s="224">
        <v>1.6140000000000001</v>
      </c>
      <c r="I131" s="225"/>
      <c r="J131" s="226">
        <f>ROUND(I131*H131,2)</f>
        <v>0</v>
      </c>
      <c r="K131" s="222" t="s">
        <v>972</v>
      </c>
      <c r="L131" s="71"/>
      <c r="M131" s="227" t="s">
        <v>21</v>
      </c>
      <c r="N131" s="228" t="s">
        <v>42</v>
      </c>
      <c r="O131" s="46"/>
      <c r="P131" s="229">
        <f>O131*H131</f>
        <v>0</v>
      </c>
      <c r="Q131" s="229">
        <v>1.0382199999999999</v>
      </c>
      <c r="R131" s="229">
        <f>Q131*H131</f>
        <v>1.6756870799999999</v>
      </c>
      <c r="S131" s="229">
        <v>0</v>
      </c>
      <c r="T131" s="230">
        <f>S131*H131</f>
        <v>0</v>
      </c>
      <c r="AR131" s="23" t="s">
        <v>153</v>
      </c>
      <c r="AT131" s="23" t="s">
        <v>134</v>
      </c>
      <c r="AU131" s="23" t="s">
        <v>80</v>
      </c>
      <c r="AY131" s="23" t="s">
        <v>133</v>
      </c>
      <c r="BE131" s="231">
        <f>IF(N131="základní",J131,0)</f>
        <v>0</v>
      </c>
      <c r="BF131" s="231">
        <f>IF(N131="snížená",J131,0)</f>
        <v>0</v>
      </c>
      <c r="BG131" s="231">
        <f>IF(N131="zákl. přenesená",J131,0)</f>
        <v>0</v>
      </c>
      <c r="BH131" s="231">
        <f>IF(N131="sníž. přenesená",J131,0)</f>
        <v>0</v>
      </c>
      <c r="BI131" s="231">
        <f>IF(N131="nulová",J131,0)</f>
        <v>0</v>
      </c>
      <c r="BJ131" s="23" t="s">
        <v>78</v>
      </c>
      <c r="BK131" s="231">
        <f>ROUND(I131*H131,2)</f>
        <v>0</v>
      </c>
      <c r="BL131" s="23" t="s">
        <v>153</v>
      </c>
      <c r="BM131" s="23" t="s">
        <v>1033</v>
      </c>
    </row>
    <row r="132" s="1" customFormat="1">
      <c r="B132" s="45"/>
      <c r="C132" s="73"/>
      <c r="D132" s="232" t="s">
        <v>189</v>
      </c>
      <c r="E132" s="73"/>
      <c r="F132" s="233" t="s">
        <v>372</v>
      </c>
      <c r="G132" s="73"/>
      <c r="H132" s="73"/>
      <c r="I132" s="190"/>
      <c r="J132" s="73"/>
      <c r="K132" s="73"/>
      <c r="L132" s="71"/>
      <c r="M132" s="234"/>
      <c r="N132" s="46"/>
      <c r="O132" s="46"/>
      <c r="P132" s="46"/>
      <c r="Q132" s="46"/>
      <c r="R132" s="46"/>
      <c r="S132" s="46"/>
      <c r="T132" s="94"/>
      <c r="AT132" s="23" t="s">
        <v>189</v>
      </c>
      <c r="AU132" s="23" t="s">
        <v>80</v>
      </c>
    </row>
    <row r="133" s="12" customFormat="1">
      <c r="B133" s="252"/>
      <c r="C133" s="253"/>
      <c r="D133" s="232" t="s">
        <v>201</v>
      </c>
      <c r="E133" s="254" t="s">
        <v>21</v>
      </c>
      <c r="F133" s="255" t="s">
        <v>1034</v>
      </c>
      <c r="G133" s="253"/>
      <c r="H133" s="254" t="s">
        <v>21</v>
      </c>
      <c r="I133" s="256"/>
      <c r="J133" s="253"/>
      <c r="K133" s="253"/>
      <c r="L133" s="257"/>
      <c r="M133" s="258"/>
      <c r="N133" s="259"/>
      <c r="O133" s="259"/>
      <c r="P133" s="259"/>
      <c r="Q133" s="259"/>
      <c r="R133" s="259"/>
      <c r="S133" s="259"/>
      <c r="T133" s="260"/>
      <c r="AT133" s="261" t="s">
        <v>201</v>
      </c>
      <c r="AU133" s="261" t="s">
        <v>80</v>
      </c>
      <c r="AV133" s="12" t="s">
        <v>78</v>
      </c>
      <c r="AW133" s="12" t="s">
        <v>34</v>
      </c>
      <c r="AX133" s="12" t="s">
        <v>71</v>
      </c>
      <c r="AY133" s="261" t="s">
        <v>133</v>
      </c>
    </row>
    <row r="134" s="11" customFormat="1">
      <c r="B134" s="238"/>
      <c r="C134" s="239"/>
      <c r="D134" s="232" t="s">
        <v>201</v>
      </c>
      <c r="E134" s="240" t="s">
        <v>21</v>
      </c>
      <c r="F134" s="241" t="s">
        <v>1035</v>
      </c>
      <c r="G134" s="239"/>
      <c r="H134" s="242">
        <v>1.6140000000000001</v>
      </c>
      <c r="I134" s="243"/>
      <c r="J134" s="239"/>
      <c r="K134" s="239"/>
      <c r="L134" s="244"/>
      <c r="M134" s="245"/>
      <c r="N134" s="246"/>
      <c r="O134" s="246"/>
      <c r="P134" s="246"/>
      <c r="Q134" s="246"/>
      <c r="R134" s="246"/>
      <c r="S134" s="246"/>
      <c r="T134" s="247"/>
      <c r="AT134" s="248" t="s">
        <v>201</v>
      </c>
      <c r="AU134" s="248" t="s">
        <v>80</v>
      </c>
      <c r="AV134" s="11" t="s">
        <v>80</v>
      </c>
      <c r="AW134" s="11" t="s">
        <v>34</v>
      </c>
      <c r="AX134" s="11" t="s">
        <v>78</v>
      </c>
      <c r="AY134" s="248" t="s">
        <v>133</v>
      </c>
    </row>
    <row r="135" s="1" customFormat="1" ht="25.5" customHeight="1">
      <c r="B135" s="45"/>
      <c r="C135" s="220" t="s">
        <v>304</v>
      </c>
      <c r="D135" s="220" t="s">
        <v>134</v>
      </c>
      <c r="E135" s="221" t="s">
        <v>1036</v>
      </c>
      <c r="F135" s="222" t="s">
        <v>1037</v>
      </c>
      <c r="G135" s="223" t="s">
        <v>197</v>
      </c>
      <c r="H135" s="224">
        <v>2.3500000000000001</v>
      </c>
      <c r="I135" s="225"/>
      <c r="J135" s="226">
        <f>ROUND(I135*H135,2)</f>
        <v>0</v>
      </c>
      <c r="K135" s="222" t="s">
        <v>972</v>
      </c>
      <c r="L135" s="71"/>
      <c r="M135" s="227" t="s">
        <v>21</v>
      </c>
      <c r="N135" s="228" t="s">
        <v>42</v>
      </c>
      <c r="O135" s="46"/>
      <c r="P135" s="229">
        <f>O135*H135</f>
        <v>0</v>
      </c>
      <c r="Q135" s="229">
        <v>0</v>
      </c>
      <c r="R135" s="229">
        <f>Q135*H135</f>
        <v>0</v>
      </c>
      <c r="S135" s="229">
        <v>0</v>
      </c>
      <c r="T135" s="230">
        <f>S135*H135</f>
        <v>0</v>
      </c>
      <c r="AR135" s="23" t="s">
        <v>153</v>
      </c>
      <c r="AT135" s="23" t="s">
        <v>134</v>
      </c>
      <c r="AU135" s="23" t="s">
        <v>80</v>
      </c>
      <c r="AY135" s="23" t="s">
        <v>133</v>
      </c>
      <c r="BE135" s="231">
        <f>IF(N135="základní",J135,0)</f>
        <v>0</v>
      </c>
      <c r="BF135" s="231">
        <f>IF(N135="snížená",J135,0)</f>
        <v>0</v>
      </c>
      <c r="BG135" s="231">
        <f>IF(N135="zákl. přenesená",J135,0)</f>
        <v>0</v>
      </c>
      <c r="BH135" s="231">
        <f>IF(N135="sníž. přenesená",J135,0)</f>
        <v>0</v>
      </c>
      <c r="BI135" s="231">
        <f>IF(N135="nulová",J135,0)</f>
        <v>0</v>
      </c>
      <c r="BJ135" s="23" t="s">
        <v>78</v>
      </c>
      <c r="BK135" s="231">
        <f>ROUND(I135*H135,2)</f>
        <v>0</v>
      </c>
      <c r="BL135" s="23" t="s">
        <v>153</v>
      </c>
      <c r="BM135" s="23" t="s">
        <v>1038</v>
      </c>
    </row>
    <row r="136" s="1" customFormat="1">
      <c r="B136" s="45"/>
      <c r="C136" s="73"/>
      <c r="D136" s="232" t="s">
        <v>189</v>
      </c>
      <c r="E136" s="73"/>
      <c r="F136" s="233" t="s">
        <v>379</v>
      </c>
      <c r="G136" s="73"/>
      <c r="H136" s="73"/>
      <c r="I136" s="190"/>
      <c r="J136" s="73"/>
      <c r="K136" s="73"/>
      <c r="L136" s="71"/>
      <c r="M136" s="234"/>
      <c r="N136" s="46"/>
      <c r="O136" s="46"/>
      <c r="P136" s="46"/>
      <c r="Q136" s="46"/>
      <c r="R136" s="46"/>
      <c r="S136" s="46"/>
      <c r="T136" s="94"/>
      <c r="AT136" s="23" t="s">
        <v>189</v>
      </c>
      <c r="AU136" s="23" t="s">
        <v>80</v>
      </c>
    </row>
    <row r="137" s="12" customFormat="1">
      <c r="B137" s="252"/>
      <c r="C137" s="253"/>
      <c r="D137" s="232" t="s">
        <v>201</v>
      </c>
      <c r="E137" s="254" t="s">
        <v>21</v>
      </c>
      <c r="F137" s="255" t="s">
        <v>1039</v>
      </c>
      <c r="G137" s="253"/>
      <c r="H137" s="254" t="s">
        <v>21</v>
      </c>
      <c r="I137" s="256"/>
      <c r="J137" s="253"/>
      <c r="K137" s="253"/>
      <c r="L137" s="257"/>
      <c r="M137" s="258"/>
      <c r="N137" s="259"/>
      <c r="O137" s="259"/>
      <c r="P137" s="259"/>
      <c r="Q137" s="259"/>
      <c r="R137" s="259"/>
      <c r="S137" s="259"/>
      <c r="T137" s="260"/>
      <c r="AT137" s="261" t="s">
        <v>201</v>
      </c>
      <c r="AU137" s="261" t="s">
        <v>80</v>
      </c>
      <c r="AV137" s="12" t="s">
        <v>78</v>
      </c>
      <c r="AW137" s="12" t="s">
        <v>34</v>
      </c>
      <c r="AX137" s="12" t="s">
        <v>71</v>
      </c>
      <c r="AY137" s="261" t="s">
        <v>133</v>
      </c>
    </row>
    <row r="138" s="11" customFormat="1">
      <c r="B138" s="238"/>
      <c r="C138" s="239"/>
      <c r="D138" s="232" t="s">
        <v>201</v>
      </c>
      <c r="E138" s="240" t="s">
        <v>21</v>
      </c>
      <c r="F138" s="241" t="s">
        <v>1040</v>
      </c>
      <c r="G138" s="239"/>
      <c r="H138" s="242">
        <v>2.3500000000000001</v>
      </c>
      <c r="I138" s="243"/>
      <c r="J138" s="239"/>
      <c r="K138" s="239"/>
      <c r="L138" s="244"/>
      <c r="M138" s="245"/>
      <c r="N138" s="246"/>
      <c r="O138" s="246"/>
      <c r="P138" s="246"/>
      <c r="Q138" s="246"/>
      <c r="R138" s="246"/>
      <c r="S138" s="246"/>
      <c r="T138" s="247"/>
      <c r="AT138" s="248" t="s">
        <v>201</v>
      </c>
      <c r="AU138" s="248" t="s">
        <v>80</v>
      </c>
      <c r="AV138" s="11" t="s">
        <v>80</v>
      </c>
      <c r="AW138" s="11" t="s">
        <v>34</v>
      </c>
      <c r="AX138" s="11" t="s">
        <v>78</v>
      </c>
      <c r="AY138" s="248" t="s">
        <v>133</v>
      </c>
    </row>
    <row r="139" s="1" customFormat="1" ht="25.5" customHeight="1">
      <c r="B139" s="45"/>
      <c r="C139" s="220" t="s">
        <v>309</v>
      </c>
      <c r="D139" s="220" t="s">
        <v>134</v>
      </c>
      <c r="E139" s="221" t="s">
        <v>1041</v>
      </c>
      <c r="F139" s="222" t="s">
        <v>1042</v>
      </c>
      <c r="G139" s="223" t="s">
        <v>197</v>
      </c>
      <c r="H139" s="224">
        <v>5</v>
      </c>
      <c r="I139" s="225"/>
      <c r="J139" s="226">
        <f>ROUND(I139*H139,2)</f>
        <v>0</v>
      </c>
      <c r="K139" s="222" t="s">
        <v>972</v>
      </c>
      <c r="L139" s="71"/>
      <c r="M139" s="227" t="s">
        <v>21</v>
      </c>
      <c r="N139" s="228" t="s">
        <v>42</v>
      </c>
      <c r="O139" s="46"/>
      <c r="P139" s="229">
        <f>O139*H139</f>
        <v>0</v>
      </c>
      <c r="Q139" s="229">
        <v>0</v>
      </c>
      <c r="R139" s="229">
        <f>Q139*H139</f>
        <v>0</v>
      </c>
      <c r="S139" s="229">
        <v>0</v>
      </c>
      <c r="T139" s="230">
        <f>S139*H139</f>
        <v>0</v>
      </c>
      <c r="AR139" s="23" t="s">
        <v>153</v>
      </c>
      <c r="AT139" s="23" t="s">
        <v>134</v>
      </c>
      <c r="AU139" s="23" t="s">
        <v>80</v>
      </c>
      <c r="AY139" s="23" t="s">
        <v>133</v>
      </c>
      <c r="BE139" s="231">
        <f>IF(N139="základní",J139,0)</f>
        <v>0</v>
      </c>
      <c r="BF139" s="231">
        <f>IF(N139="snížená",J139,0)</f>
        <v>0</v>
      </c>
      <c r="BG139" s="231">
        <f>IF(N139="zákl. přenesená",J139,0)</f>
        <v>0</v>
      </c>
      <c r="BH139" s="231">
        <f>IF(N139="sníž. přenesená",J139,0)</f>
        <v>0</v>
      </c>
      <c r="BI139" s="231">
        <f>IF(N139="nulová",J139,0)</f>
        <v>0</v>
      </c>
      <c r="BJ139" s="23" t="s">
        <v>78</v>
      </c>
      <c r="BK139" s="231">
        <f>ROUND(I139*H139,2)</f>
        <v>0</v>
      </c>
      <c r="BL139" s="23" t="s">
        <v>153</v>
      </c>
      <c r="BM139" s="23" t="s">
        <v>1043</v>
      </c>
    </row>
    <row r="140" s="1" customFormat="1">
      <c r="B140" s="45"/>
      <c r="C140" s="73"/>
      <c r="D140" s="232" t="s">
        <v>189</v>
      </c>
      <c r="E140" s="73"/>
      <c r="F140" s="233" t="s">
        <v>1022</v>
      </c>
      <c r="G140" s="73"/>
      <c r="H140" s="73"/>
      <c r="I140" s="190"/>
      <c r="J140" s="73"/>
      <c r="K140" s="73"/>
      <c r="L140" s="71"/>
      <c r="M140" s="234"/>
      <c r="N140" s="46"/>
      <c r="O140" s="46"/>
      <c r="P140" s="46"/>
      <c r="Q140" s="46"/>
      <c r="R140" s="46"/>
      <c r="S140" s="46"/>
      <c r="T140" s="94"/>
      <c r="AT140" s="23" t="s">
        <v>189</v>
      </c>
      <c r="AU140" s="23" t="s">
        <v>80</v>
      </c>
    </row>
    <row r="141" s="12" customFormat="1">
      <c r="B141" s="252"/>
      <c r="C141" s="253"/>
      <c r="D141" s="232" t="s">
        <v>201</v>
      </c>
      <c r="E141" s="254" t="s">
        <v>21</v>
      </c>
      <c r="F141" s="255" t="s">
        <v>1044</v>
      </c>
      <c r="G141" s="253"/>
      <c r="H141" s="254" t="s">
        <v>21</v>
      </c>
      <c r="I141" s="256"/>
      <c r="J141" s="253"/>
      <c r="K141" s="253"/>
      <c r="L141" s="257"/>
      <c r="M141" s="258"/>
      <c r="N141" s="259"/>
      <c r="O141" s="259"/>
      <c r="P141" s="259"/>
      <c r="Q141" s="259"/>
      <c r="R141" s="259"/>
      <c r="S141" s="259"/>
      <c r="T141" s="260"/>
      <c r="AT141" s="261" t="s">
        <v>201</v>
      </c>
      <c r="AU141" s="261" t="s">
        <v>80</v>
      </c>
      <c r="AV141" s="12" t="s">
        <v>78</v>
      </c>
      <c r="AW141" s="12" t="s">
        <v>34</v>
      </c>
      <c r="AX141" s="12" t="s">
        <v>71</v>
      </c>
      <c r="AY141" s="261" t="s">
        <v>133</v>
      </c>
    </row>
    <row r="142" s="11" customFormat="1">
      <c r="B142" s="238"/>
      <c r="C142" s="239"/>
      <c r="D142" s="232" t="s">
        <v>201</v>
      </c>
      <c r="E142" s="240" t="s">
        <v>21</v>
      </c>
      <c r="F142" s="241" t="s">
        <v>1045</v>
      </c>
      <c r="G142" s="239"/>
      <c r="H142" s="242">
        <v>5</v>
      </c>
      <c r="I142" s="243"/>
      <c r="J142" s="239"/>
      <c r="K142" s="239"/>
      <c r="L142" s="244"/>
      <c r="M142" s="245"/>
      <c r="N142" s="246"/>
      <c r="O142" s="246"/>
      <c r="P142" s="246"/>
      <c r="Q142" s="246"/>
      <c r="R142" s="246"/>
      <c r="S142" s="246"/>
      <c r="T142" s="247"/>
      <c r="AT142" s="248" t="s">
        <v>201</v>
      </c>
      <c r="AU142" s="248" t="s">
        <v>80</v>
      </c>
      <c r="AV142" s="11" t="s">
        <v>80</v>
      </c>
      <c r="AW142" s="11" t="s">
        <v>34</v>
      </c>
      <c r="AX142" s="11" t="s">
        <v>78</v>
      </c>
      <c r="AY142" s="248" t="s">
        <v>133</v>
      </c>
    </row>
    <row r="143" s="1" customFormat="1" ht="25.5" customHeight="1">
      <c r="B143" s="45"/>
      <c r="C143" s="220" t="s">
        <v>314</v>
      </c>
      <c r="D143" s="220" t="s">
        <v>134</v>
      </c>
      <c r="E143" s="221" t="s">
        <v>1046</v>
      </c>
      <c r="F143" s="222" t="s">
        <v>1047</v>
      </c>
      <c r="G143" s="223" t="s">
        <v>282</v>
      </c>
      <c r="H143" s="224">
        <v>0.40500000000000003</v>
      </c>
      <c r="I143" s="225"/>
      <c r="J143" s="226">
        <f>ROUND(I143*H143,2)</f>
        <v>0</v>
      </c>
      <c r="K143" s="222" t="s">
        <v>972</v>
      </c>
      <c r="L143" s="71"/>
      <c r="M143" s="227" t="s">
        <v>21</v>
      </c>
      <c r="N143" s="228" t="s">
        <v>42</v>
      </c>
      <c r="O143" s="46"/>
      <c r="P143" s="229">
        <f>O143*H143</f>
        <v>0</v>
      </c>
      <c r="Q143" s="229">
        <v>1.0517300000000001</v>
      </c>
      <c r="R143" s="229">
        <f>Q143*H143</f>
        <v>0.42595065000000004</v>
      </c>
      <c r="S143" s="229">
        <v>0</v>
      </c>
      <c r="T143" s="230">
        <f>S143*H143</f>
        <v>0</v>
      </c>
      <c r="AR143" s="23" t="s">
        <v>153</v>
      </c>
      <c r="AT143" s="23" t="s">
        <v>134</v>
      </c>
      <c r="AU143" s="23" t="s">
        <v>80</v>
      </c>
      <c r="AY143" s="23" t="s">
        <v>133</v>
      </c>
      <c r="BE143" s="231">
        <f>IF(N143="základní",J143,0)</f>
        <v>0</v>
      </c>
      <c r="BF143" s="231">
        <f>IF(N143="snížená",J143,0)</f>
        <v>0</v>
      </c>
      <c r="BG143" s="231">
        <f>IF(N143="zákl. přenesená",J143,0)</f>
        <v>0</v>
      </c>
      <c r="BH143" s="231">
        <f>IF(N143="sníž. přenesená",J143,0)</f>
        <v>0</v>
      </c>
      <c r="BI143" s="231">
        <f>IF(N143="nulová",J143,0)</f>
        <v>0</v>
      </c>
      <c r="BJ143" s="23" t="s">
        <v>78</v>
      </c>
      <c r="BK143" s="231">
        <f>ROUND(I143*H143,2)</f>
        <v>0</v>
      </c>
      <c r="BL143" s="23" t="s">
        <v>153</v>
      </c>
      <c r="BM143" s="23" t="s">
        <v>1048</v>
      </c>
    </row>
    <row r="144" s="1" customFormat="1">
      <c r="B144" s="45"/>
      <c r="C144" s="73"/>
      <c r="D144" s="232" t="s">
        <v>189</v>
      </c>
      <c r="E144" s="73"/>
      <c r="F144" s="233" t="s">
        <v>372</v>
      </c>
      <c r="G144" s="73"/>
      <c r="H144" s="73"/>
      <c r="I144" s="190"/>
      <c r="J144" s="73"/>
      <c r="K144" s="73"/>
      <c r="L144" s="71"/>
      <c r="M144" s="234"/>
      <c r="N144" s="46"/>
      <c r="O144" s="46"/>
      <c r="P144" s="46"/>
      <c r="Q144" s="46"/>
      <c r="R144" s="46"/>
      <c r="S144" s="46"/>
      <c r="T144" s="94"/>
      <c r="AT144" s="23" t="s">
        <v>189</v>
      </c>
      <c r="AU144" s="23" t="s">
        <v>80</v>
      </c>
    </row>
    <row r="145" s="12" customFormat="1">
      <c r="B145" s="252"/>
      <c r="C145" s="253"/>
      <c r="D145" s="232" t="s">
        <v>201</v>
      </c>
      <c r="E145" s="254" t="s">
        <v>21</v>
      </c>
      <c r="F145" s="255" t="s">
        <v>1049</v>
      </c>
      <c r="G145" s="253"/>
      <c r="H145" s="254" t="s">
        <v>21</v>
      </c>
      <c r="I145" s="256"/>
      <c r="J145" s="253"/>
      <c r="K145" s="253"/>
      <c r="L145" s="257"/>
      <c r="M145" s="258"/>
      <c r="N145" s="259"/>
      <c r="O145" s="259"/>
      <c r="P145" s="259"/>
      <c r="Q145" s="259"/>
      <c r="R145" s="259"/>
      <c r="S145" s="259"/>
      <c r="T145" s="260"/>
      <c r="AT145" s="261" t="s">
        <v>201</v>
      </c>
      <c r="AU145" s="261" t="s">
        <v>80</v>
      </c>
      <c r="AV145" s="12" t="s">
        <v>78</v>
      </c>
      <c r="AW145" s="12" t="s">
        <v>34</v>
      </c>
      <c r="AX145" s="12" t="s">
        <v>71</v>
      </c>
      <c r="AY145" s="261" t="s">
        <v>133</v>
      </c>
    </row>
    <row r="146" s="11" customFormat="1">
      <c r="B146" s="238"/>
      <c r="C146" s="239"/>
      <c r="D146" s="232" t="s">
        <v>201</v>
      </c>
      <c r="E146" s="240" t="s">
        <v>21</v>
      </c>
      <c r="F146" s="241" t="s">
        <v>1050</v>
      </c>
      <c r="G146" s="239"/>
      <c r="H146" s="242">
        <v>0.40500000000000003</v>
      </c>
      <c r="I146" s="243"/>
      <c r="J146" s="239"/>
      <c r="K146" s="239"/>
      <c r="L146" s="244"/>
      <c r="M146" s="245"/>
      <c r="N146" s="246"/>
      <c r="O146" s="246"/>
      <c r="P146" s="246"/>
      <c r="Q146" s="246"/>
      <c r="R146" s="246"/>
      <c r="S146" s="246"/>
      <c r="T146" s="247"/>
      <c r="AT146" s="248" t="s">
        <v>201</v>
      </c>
      <c r="AU146" s="248" t="s">
        <v>80</v>
      </c>
      <c r="AV146" s="11" t="s">
        <v>80</v>
      </c>
      <c r="AW146" s="11" t="s">
        <v>34</v>
      </c>
      <c r="AX146" s="11" t="s">
        <v>78</v>
      </c>
      <c r="AY146" s="248" t="s">
        <v>133</v>
      </c>
    </row>
    <row r="147" s="1" customFormat="1" ht="25.5" customHeight="1">
      <c r="B147" s="45"/>
      <c r="C147" s="220" t="s">
        <v>320</v>
      </c>
      <c r="D147" s="220" t="s">
        <v>134</v>
      </c>
      <c r="E147" s="221" t="s">
        <v>1051</v>
      </c>
      <c r="F147" s="222" t="s">
        <v>1052</v>
      </c>
      <c r="G147" s="223" t="s">
        <v>197</v>
      </c>
      <c r="H147" s="224">
        <v>3.25</v>
      </c>
      <c r="I147" s="225"/>
      <c r="J147" s="226">
        <f>ROUND(I147*H147,2)</f>
        <v>0</v>
      </c>
      <c r="K147" s="222" t="s">
        <v>972</v>
      </c>
      <c r="L147" s="71"/>
      <c r="M147" s="227" t="s">
        <v>21</v>
      </c>
      <c r="N147" s="228" t="s">
        <v>42</v>
      </c>
      <c r="O147" s="46"/>
      <c r="P147" s="229">
        <f>O147*H147</f>
        <v>0</v>
      </c>
      <c r="Q147" s="229">
        <v>2.45329</v>
      </c>
      <c r="R147" s="229">
        <f>Q147*H147</f>
        <v>7.9731924999999997</v>
      </c>
      <c r="S147" s="229">
        <v>0</v>
      </c>
      <c r="T147" s="230">
        <f>S147*H147</f>
        <v>0</v>
      </c>
      <c r="AR147" s="23" t="s">
        <v>153</v>
      </c>
      <c r="AT147" s="23" t="s">
        <v>134</v>
      </c>
      <c r="AU147" s="23" t="s">
        <v>80</v>
      </c>
      <c r="AY147" s="23" t="s">
        <v>133</v>
      </c>
      <c r="BE147" s="231">
        <f>IF(N147="základní",J147,0)</f>
        <v>0</v>
      </c>
      <c r="BF147" s="231">
        <f>IF(N147="snížená",J147,0)</f>
        <v>0</v>
      </c>
      <c r="BG147" s="231">
        <f>IF(N147="zákl. přenesená",J147,0)</f>
        <v>0</v>
      </c>
      <c r="BH147" s="231">
        <f>IF(N147="sníž. přenesená",J147,0)</f>
        <v>0</v>
      </c>
      <c r="BI147" s="231">
        <f>IF(N147="nulová",J147,0)</f>
        <v>0</v>
      </c>
      <c r="BJ147" s="23" t="s">
        <v>78</v>
      </c>
      <c r="BK147" s="231">
        <f>ROUND(I147*H147,2)</f>
        <v>0</v>
      </c>
      <c r="BL147" s="23" t="s">
        <v>153</v>
      </c>
      <c r="BM147" s="23" t="s">
        <v>1053</v>
      </c>
    </row>
    <row r="148" s="1" customFormat="1">
      <c r="B148" s="45"/>
      <c r="C148" s="73"/>
      <c r="D148" s="232" t="s">
        <v>189</v>
      </c>
      <c r="E148" s="73"/>
      <c r="F148" s="233" t="s">
        <v>1054</v>
      </c>
      <c r="G148" s="73"/>
      <c r="H148" s="73"/>
      <c r="I148" s="190"/>
      <c r="J148" s="73"/>
      <c r="K148" s="73"/>
      <c r="L148" s="71"/>
      <c r="M148" s="234"/>
      <c r="N148" s="46"/>
      <c r="O148" s="46"/>
      <c r="P148" s="46"/>
      <c r="Q148" s="46"/>
      <c r="R148" s="46"/>
      <c r="S148" s="46"/>
      <c r="T148" s="94"/>
      <c r="AT148" s="23" t="s">
        <v>189</v>
      </c>
      <c r="AU148" s="23" t="s">
        <v>80</v>
      </c>
    </row>
    <row r="149" s="11" customFormat="1">
      <c r="B149" s="238"/>
      <c r="C149" s="239"/>
      <c r="D149" s="232" t="s">
        <v>201</v>
      </c>
      <c r="E149" s="240" t="s">
        <v>21</v>
      </c>
      <c r="F149" s="241" t="s">
        <v>1055</v>
      </c>
      <c r="G149" s="239"/>
      <c r="H149" s="242">
        <v>3.25</v>
      </c>
      <c r="I149" s="243"/>
      <c r="J149" s="239"/>
      <c r="K149" s="239"/>
      <c r="L149" s="244"/>
      <c r="M149" s="245"/>
      <c r="N149" s="246"/>
      <c r="O149" s="246"/>
      <c r="P149" s="246"/>
      <c r="Q149" s="246"/>
      <c r="R149" s="246"/>
      <c r="S149" s="246"/>
      <c r="T149" s="247"/>
      <c r="AT149" s="248" t="s">
        <v>201</v>
      </c>
      <c r="AU149" s="248" t="s">
        <v>80</v>
      </c>
      <c r="AV149" s="11" t="s">
        <v>80</v>
      </c>
      <c r="AW149" s="11" t="s">
        <v>34</v>
      </c>
      <c r="AX149" s="11" t="s">
        <v>78</v>
      </c>
      <c r="AY149" s="248" t="s">
        <v>133</v>
      </c>
    </row>
    <row r="150" s="1" customFormat="1" ht="16.5" customHeight="1">
      <c r="B150" s="45"/>
      <c r="C150" s="220" t="s">
        <v>330</v>
      </c>
      <c r="D150" s="220" t="s">
        <v>134</v>
      </c>
      <c r="E150" s="221" t="s">
        <v>1056</v>
      </c>
      <c r="F150" s="222" t="s">
        <v>1057</v>
      </c>
      <c r="G150" s="223" t="s">
        <v>282</v>
      </c>
      <c r="H150" s="224">
        <v>0.26100000000000001</v>
      </c>
      <c r="I150" s="225"/>
      <c r="J150" s="226">
        <f>ROUND(I150*H150,2)</f>
        <v>0</v>
      </c>
      <c r="K150" s="222" t="s">
        <v>972</v>
      </c>
      <c r="L150" s="71"/>
      <c r="M150" s="227" t="s">
        <v>21</v>
      </c>
      <c r="N150" s="228" t="s">
        <v>42</v>
      </c>
      <c r="O150" s="46"/>
      <c r="P150" s="229">
        <f>O150*H150</f>
        <v>0</v>
      </c>
      <c r="Q150" s="229">
        <v>1.0525899999999999</v>
      </c>
      <c r="R150" s="229">
        <f>Q150*H150</f>
        <v>0.27472598999999998</v>
      </c>
      <c r="S150" s="229">
        <v>0</v>
      </c>
      <c r="T150" s="230">
        <f>S150*H150</f>
        <v>0</v>
      </c>
      <c r="AR150" s="23" t="s">
        <v>153</v>
      </c>
      <c r="AT150" s="23" t="s">
        <v>134</v>
      </c>
      <c r="AU150" s="23" t="s">
        <v>80</v>
      </c>
      <c r="AY150" s="23" t="s">
        <v>133</v>
      </c>
      <c r="BE150" s="231">
        <f>IF(N150="základní",J150,0)</f>
        <v>0</v>
      </c>
      <c r="BF150" s="231">
        <f>IF(N150="snížená",J150,0)</f>
        <v>0</v>
      </c>
      <c r="BG150" s="231">
        <f>IF(N150="zákl. přenesená",J150,0)</f>
        <v>0</v>
      </c>
      <c r="BH150" s="231">
        <f>IF(N150="sníž. přenesená",J150,0)</f>
        <v>0</v>
      </c>
      <c r="BI150" s="231">
        <f>IF(N150="nulová",J150,0)</f>
        <v>0</v>
      </c>
      <c r="BJ150" s="23" t="s">
        <v>78</v>
      </c>
      <c r="BK150" s="231">
        <f>ROUND(I150*H150,2)</f>
        <v>0</v>
      </c>
      <c r="BL150" s="23" t="s">
        <v>153</v>
      </c>
      <c r="BM150" s="23" t="s">
        <v>1058</v>
      </c>
    </row>
    <row r="151" s="1" customFormat="1">
      <c r="B151" s="45"/>
      <c r="C151" s="73"/>
      <c r="D151" s="232" t="s">
        <v>189</v>
      </c>
      <c r="E151" s="73"/>
      <c r="F151" s="233" t="s">
        <v>1059</v>
      </c>
      <c r="G151" s="73"/>
      <c r="H151" s="73"/>
      <c r="I151" s="190"/>
      <c r="J151" s="73"/>
      <c r="K151" s="73"/>
      <c r="L151" s="71"/>
      <c r="M151" s="234"/>
      <c r="N151" s="46"/>
      <c r="O151" s="46"/>
      <c r="P151" s="46"/>
      <c r="Q151" s="46"/>
      <c r="R151" s="46"/>
      <c r="S151" s="46"/>
      <c r="T151" s="94"/>
      <c r="AT151" s="23" t="s">
        <v>189</v>
      </c>
      <c r="AU151" s="23" t="s">
        <v>80</v>
      </c>
    </row>
    <row r="152" s="11" customFormat="1">
      <c r="B152" s="238"/>
      <c r="C152" s="239"/>
      <c r="D152" s="232" t="s">
        <v>201</v>
      </c>
      <c r="E152" s="240" t="s">
        <v>21</v>
      </c>
      <c r="F152" s="241" t="s">
        <v>1060</v>
      </c>
      <c r="G152" s="239"/>
      <c r="H152" s="242">
        <v>0.26100000000000001</v>
      </c>
      <c r="I152" s="243"/>
      <c r="J152" s="239"/>
      <c r="K152" s="239"/>
      <c r="L152" s="244"/>
      <c r="M152" s="245"/>
      <c r="N152" s="246"/>
      <c r="O152" s="246"/>
      <c r="P152" s="246"/>
      <c r="Q152" s="246"/>
      <c r="R152" s="246"/>
      <c r="S152" s="246"/>
      <c r="T152" s="247"/>
      <c r="AT152" s="248" t="s">
        <v>201</v>
      </c>
      <c r="AU152" s="248" t="s">
        <v>80</v>
      </c>
      <c r="AV152" s="11" t="s">
        <v>80</v>
      </c>
      <c r="AW152" s="11" t="s">
        <v>34</v>
      </c>
      <c r="AX152" s="11" t="s">
        <v>78</v>
      </c>
      <c r="AY152" s="248" t="s">
        <v>133</v>
      </c>
    </row>
    <row r="153" s="10" customFormat="1" ht="29.88" customHeight="1">
      <c r="B153" s="204"/>
      <c r="C153" s="205"/>
      <c r="D153" s="206" t="s">
        <v>70</v>
      </c>
      <c r="E153" s="218" t="s">
        <v>147</v>
      </c>
      <c r="F153" s="218" t="s">
        <v>381</v>
      </c>
      <c r="G153" s="205"/>
      <c r="H153" s="205"/>
      <c r="I153" s="208"/>
      <c r="J153" s="219">
        <f>BK153</f>
        <v>0</v>
      </c>
      <c r="K153" s="205"/>
      <c r="L153" s="210"/>
      <c r="M153" s="211"/>
      <c r="N153" s="212"/>
      <c r="O153" s="212"/>
      <c r="P153" s="213">
        <f>SUM(P154:P200)</f>
        <v>0</v>
      </c>
      <c r="Q153" s="212"/>
      <c r="R153" s="213">
        <f>SUM(R154:R200)</f>
        <v>92.5813478436</v>
      </c>
      <c r="S153" s="212"/>
      <c r="T153" s="214">
        <f>SUM(T154:T200)</f>
        <v>0</v>
      </c>
      <c r="AR153" s="215" t="s">
        <v>78</v>
      </c>
      <c r="AT153" s="216" t="s">
        <v>70</v>
      </c>
      <c r="AU153" s="216" t="s">
        <v>78</v>
      </c>
      <c r="AY153" s="215" t="s">
        <v>133</v>
      </c>
      <c r="BK153" s="217">
        <f>SUM(BK154:BK200)</f>
        <v>0</v>
      </c>
    </row>
    <row r="154" s="1" customFormat="1" ht="16.5" customHeight="1">
      <c r="B154" s="45"/>
      <c r="C154" s="220" t="s">
        <v>9</v>
      </c>
      <c r="D154" s="220" t="s">
        <v>134</v>
      </c>
      <c r="E154" s="221" t="s">
        <v>1061</v>
      </c>
      <c r="F154" s="222" t="s">
        <v>1062</v>
      </c>
      <c r="G154" s="223" t="s">
        <v>197</v>
      </c>
      <c r="H154" s="224">
        <v>2.1030000000000002</v>
      </c>
      <c r="I154" s="225"/>
      <c r="J154" s="226">
        <f>ROUND(I154*H154,2)</f>
        <v>0</v>
      </c>
      <c r="K154" s="222" t="s">
        <v>972</v>
      </c>
      <c r="L154" s="71"/>
      <c r="M154" s="227" t="s">
        <v>21</v>
      </c>
      <c r="N154" s="228" t="s">
        <v>42</v>
      </c>
      <c r="O154" s="46"/>
      <c r="P154" s="229">
        <f>O154*H154</f>
        <v>0</v>
      </c>
      <c r="Q154" s="229">
        <v>0</v>
      </c>
      <c r="R154" s="229">
        <f>Q154*H154</f>
        <v>0</v>
      </c>
      <c r="S154" s="229">
        <v>0</v>
      </c>
      <c r="T154" s="230">
        <f>S154*H154</f>
        <v>0</v>
      </c>
      <c r="AR154" s="23" t="s">
        <v>153</v>
      </c>
      <c r="AT154" s="23" t="s">
        <v>134</v>
      </c>
      <c r="AU154" s="23" t="s">
        <v>80</v>
      </c>
      <c r="AY154" s="23" t="s">
        <v>133</v>
      </c>
      <c r="BE154" s="231">
        <f>IF(N154="základní",J154,0)</f>
        <v>0</v>
      </c>
      <c r="BF154" s="231">
        <f>IF(N154="snížená",J154,0)</f>
        <v>0</v>
      </c>
      <c r="BG154" s="231">
        <f>IF(N154="zákl. přenesená",J154,0)</f>
        <v>0</v>
      </c>
      <c r="BH154" s="231">
        <f>IF(N154="sníž. přenesená",J154,0)</f>
        <v>0</v>
      </c>
      <c r="BI154" s="231">
        <f>IF(N154="nulová",J154,0)</f>
        <v>0</v>
      </c>
      <c r="BJ154" s="23" t="s">
        <v>78</v>
      </c>
      <c r="BK154" s="231">
        <f>ROUND(I154*H154,2)</f>
        <v>0</v>
      </c>
      <c r="BL154" s="23" t="s">
        <v>153</v>
      </c>
      <c r="BM154" s="23" t="s">
        <v>1063</v>
      </c>
    </row>
    <row r="155" s="1" customFormat="1">
      <c r="B155" s="45"/>
      <c r="C155" s="73"/>
      <c r="D155" s="232" t="s">
        <v>189</v>
      </c>
      <c r="E155" s="73"/>
      <c r="F155" s="233" t="s">
        <v>1064</v>
      </c>
      <c r="G155" s="73"/>
      <c r="H155" s="73"/>
      <c r="I155" s="190"/>
      <c r="J155" s="73"/>
      <c r="K155" s="73"/>
      <c r="L155" s="71"/>
      <c r="M155" s="234"/>
      <c r="N155" s="46"/>
      <c r="O155" s="46"/>
      <c r="P155" s="46"/>
      <c r="Q155" s="46"/>
      <c r="R155" s="46"/>
      <c r="S155" s="46"/>
      <c r="T155" s="94"/>
      <c r="AT155" s="23" t="s">
        <v>189</v>
      </c>
      <c r="AU155" s="23" t="s">
        <v>80</v>
      </c>
    </row>
    <row r="156" s="11" customFormat="1">
      <c r="B156" s="238"/>
      <c r="C156" s="239"/>
      <c r="D156" s="232" t="s">
        <v>201</v>
      </c>
      <c r="E156" s="240" t="s">
        <v>21</v>
      </c>
      <c r="F156" s="241" t="s">
        <v>1065</v>
      </c>
      <c r="G156" s="239"/>
      <c r="H156" s="242">
        <v>2.1030000000000002</v>
      </c>
      <c r="I156" s="243"/>
      <c r="J156" s="239"/>
      <c r="K156" s="239"/>
      <c r="L156" s="244"/>
      <c r="M156" s="245"/>
      <c r="N156" s="246"/>
      <c r="O156" s="246"/>
      <c r="P156" s="246"/>
      <c r="Q156" s="246"/>
      <c r="R156" s="246"/>
      <c r="S156" s="246"/>
      <c r="T156" s="247"/>
      <c r="AT156" s="248" t="s">
        <v>201</v>
      </c>
      <c r="AU156" s="248" t="s">
        <v>80</v>
      </c>
      <c r="AV156" s="11" t="s">
        <v>80</v>
      </c>
      <c r="AW156" s="11" t="s">
        <v>34</v>
      </c>
      <c r="AX156" s="11" t="s">
        <v>78</v>
      </c>
      <c r="AY156" s="248" t="s">
        <v>133</v>
      </c>
    </row>
    <row r="157" s="1" customFormat="1" ht="16.5" customHeight="1">
      <c r="B157" s="45"/>
      <c r="C157" s="220" t="s">
        <v>340</v>
      </c>
      <c r="D157" s="220" t="s">
        <v>134</v>
      </c>
      <c r="E157" s="221" t="s">
        <v>1066</v>
      </c>
      <c r="F157" s="222" t="s">
        <v>1067</v>
      </c>
      <c r="G157" s="223" t="s">
        <v>187</v>
      </c>
      <c r="H157" s="224">
        <v>12.944000000000001</v>
      </c>
      <c r="I157" s="225"/>
      <c r="J157" s="226">
        <f>ROUND(I157*H157,2)</f>
        <v>0</v>
      </c>
      <c r="K157" s="222" t="s">
        <v>972</v>
      </c>
      <c r="L157" s="71"/>
      <c r="M157" s="227" t="s">
        <v>21</v>
      </c>
      <c r="N157" s="228" t="s">
        <v>42</v>
      </c>
      <c r="O157" s="46"/>
      <c r="P157" s="229">
        <f>O157*H157</f>
        <v>0</v>
      </c>
      <c r="Q157" s="229">
        <v>0.041744200000000002</v>
      </c>
      <c r="R157" s="229">
        <f>Q157*H157</f>
        <v>0.54033692480000006</v>
      </c>
      <c r="S157" s="229">
        <v>0</v>
      </c>
      <c r="T157" s="230">
        <f>S157*H157</f>
        <v>0</v>
      </c>
      <c r="AR157" s="23" t="s">
        <v>153</v>
      </c>
      <c r="AT157" s="23" t="s">
        <v>134</v>
      </c>
      <c r="AU157" s="23" t="s">
        <v>80</v>
      </c>
      <c r="AY157" s="23" t="s">
        <v>133</v>
      </c>
      <c r="BE157" s="231">
        <f>IF(N157="základní",J157,0)</f>
        <v>0</v>
      </c>
      <c r="BF157" s="231">
        <f>IF(N157="snížená",J157,0)</f>
        <v>0</v>
      </c>
      <c r="BG157" s="231">
        <f>IF(N157="zákl. přenesená",J157,0)</f>
        <v>0</v>
      </c>
      <c r="BH157" s="231">
        <f>IF(N157="sníž. přenesená",J157,0)</f>
        <v>0</v>
      </c>
      <c r="BI157" s="231">
        <f>IF(N157="nulová",J157,0)</f>
        <v>0</v>
      </c>
      <c r="BJ157" s="23" t="s">
        <v>78</v>
      </c>
      <c r="BK157" s="231">
        <f>ROUND(I157*H157,2)</f>
        <v>0</v>
      </c>
      <c r="BL157" s="23" t="s">
        <v>153</v>
      </c>
      <c r="BM157" s="23" t="s">
        <v>1068</v>
      </c>
    </row>
    <row r="158" s="1" customFormat="1">
      <c r="B158" s="45"/>
      <c r="C158" s="73"/>
      <c r="D158" s="232" t="s">
        <v>189</v>
      </c>
      <c r="E158" s="73"/>
      <c r="F158" s="233" t="s">
        <v>1069</v>
      </c>
      <c r="G158" s="73"/>
      <c r="H158" s="73"/>
      <c r="I158" s="190"/>
      <c r="J158" s="73"/>
      <c r="K158" s="73"/>
      <c r="L158" s="71"/>
      <c r="M158" s="234"/>
      <c r="N158" s="46"/>
      <c r="O158" s="46"/>
      <c r="P158" s="46"/>
      <c r="Q158" s="46"/>
      <c r="R158" s="46"/>
      <c r="S158" s="46"/>
      <c r="T158" s="94"/>
      <c r="AT158" s="23" t="s">
        <v>189</v>
      </c>
      <c r="AU158" s="23" t="s">
        <v>80</v>
      </c>
    </row>
    <row r="159" s="11" customFormat="1">
      <c r="B159" s="238"/>
      <c r="C159" s="239"/>
      <c r="D159" s="232" t="s">
        <v>201</v>
      </c>
      <c r="E159" s="240" t="s">
        <v>21</v>
      </c>
      <c r="F159" s="241" t="s">
        <v>1070</v>
      </c>
      <c r="G159" s="239"/>
      <c r="H159" s="242">
        <v>12.944000000000001</v>
      </c>
      <c r="I159" s="243"/>
      <c r="J159" s="239"/>
      <c r="K159" s="239"/>
      <c r="L159" s="244"/>
      <c r="M159" s="245"/>
      <c r="N159" s="246"/>
      <c r="O159" s="246"/>
      <c r="P159" s="246"/>
      <c r="Q159" s="246"/>
      <c r="R159" s="246"/>
      <c r="S159" s="246"/>
      <c r="T159" s="247"/>
      <c r="AT159" s="248" t="s">
        <v>201</v>
      </c>
      <c r="AU159" s="248" t="s">
        <v>80</v>
      </c>
      <c r="AV159" s="11" t="s">
        <v>80</v>
      </c>
      <c r="AW159" s="11" t="s">
        <v>34</v>
      </c>
      <c r="AX159" s="11" t="s">
        <v>78</v>
      </c>
      <c r="AY159" s="248" t="s">
        <v>133</v>
      </c>
    </row>
    <row r="160" s="1" customFormat="1" ht="16.5" customHeight="1">
      <c r="B160" s="45"/>
      <c r="C160" s="220" t="s">
        <v>345</v>
      </c>
      <c r="D160" s="220" t="s">
        <v>134</v>
      </c>
      <c r="E160" s="221" t="s">
        <v>1071</v>
      </c>
      <c r="F160" s="222" t="s">
        <v>1072</v>
      </c>
      <c r="G160" s="223" t="s">
        <v>187</v>
      </c>
      <c r="H160" s="224">
        <v>12.944000000000001</v>
      </c>
      <c r="I160" s="225"/>
      <c r="J160" s="226">
        <f>ROUND(I160*H160,2)</f>
        <v>0</v>
      </c>
      <c r="K160" s="222" t="s">
        <v>972</v>
      </c>
      <c r="L160" s="71"/>
      <c r="M160" s="227" t="s">
        <v>21</v>
      </c>
      <c r="N160" s="228" t="s">
        <v>42</v>
      </c>
      <c r="O160" s="46"/>
      <c r="P160" s="229">
        <f>O160*H160</f>
        <v>0</v>
      </c>
      <c r="Q160" s="229">
        <v>1.5E-05</v>
      </c>
      <c r="R160" s="229">
        <f>Q160*H160</f>
        <v>0.00019416000000000003</v>
      </c>
      <c r="S160" s="229">
        <v>0</v>
      </c>
      <c r="T160" s="230">
        <f>S160*H160</f>
        <v>0</v>
      </c>
      <c r="AR160" s="23" t="s">
        <v>153</v>
      </c>
      <c r="AT160" s="23" t="s">
        <v>134</v>
      </c>
      <c r="AU160" s="23" t="s">
        <v>80</v>
      </c>
      <c r="AY160" s="23" t="s">
        <v>133</v>
      </c>
      <c r="BE160" s="231">
        <f>IF(N160="základní",J160,0)</f>
        <v>0</v>
      </c>
      <c r="BF160" s="231">
        <f>IF(N160="snížená",J160,0)</f>
        <v>0</v>
      </c>
      <c r="BG160" s="231">
        <f>IF(N160="zákl. přenesená",J160,0)</f>
        <v>0</v>
      </c>
      <c r="BH160" s="231">
        <f>IF(N160="sníž. přenesená",J160,0)</f>
        <v>0</v>
      </c>
      <c r="BI160" s="231">
        <f>IF(N160="nulová",J160,0)</f>
        <v>0</v>
      </c>
      <c r="BJ160" s="23" t="s">
        <v>78</v>
      </c>
      <c r="BK160" s="231">
        <f>ROUND(I160*H160,2)</f>
        <v>0</v>
      </c>
      <c r="BL160" s="23" t="s">
        <v>153</v>
      </c>
      <c r="BM160" s="23" t="s">
        <v>1073</v>
      </c>
    </row>
    <row r="161" s="1" customFormat="1">
      <c r="B161" s="45"/>
      <c r="C161" s="73"/>
      <c r="D161" s="232" t="s">
        <v>189</v>
      </c>
      <c r="E161" s="73"/>
      <c r="F161" s="233" t="s">
        <v>1069</v>
      </c>
      <c r="G161" s="73"/>
      <c r="H161" s="73"/>
      <c r="I161" s="190"/>
      <c r="J161" s="73"/>
      <c r="K161" s="73"/>
      <c r="L161" s="71"/>
      <c r="M161" s="234"/>
      <c r="N161" s="46"/>
      <c r="O161" s="46"/>
      <c r="P161" s="46"/>
      <c r="Q161" s="46"/>
      <c r="R161" s="46"/>
      <c r="S161" s="46"/>
      <c r="T161" s="94"/>
      <c r="AT161" s="23" t="s">
        <v>189</v>
      </c>
      <c r="AU161" s="23" t="s">
        <v>80</v>
      </c>
    </row>
    <row r="162" s="1" customFormat="1" ht="25.5" customHeight="1">
      <c r="B162" s="45"/>
      <c r="C162" s="220" t="s">
        <v>351</v>
      </c>
      <c r="D162" s="220" t="s">
        <v>134</v>
      </c>
      <c r="E162" s="221" t="s">
        <v>1074</v>
      </c>
      <c r="F162" s="222" t="s">
        <v>1075</v>
      </c>
      <c r="G162" s="223" t="s">
        <v>282</v>
      </c>
      <c r="H162" s="224">
        <v>0.379</v>
      </c>
      <c r="I162" s="225"/>
      <c r="J162" s="226">
        <f>ROUND(I162*H162,2)</f>
        <v>0</v>
      </c>
      <c r="K162" s="222" t="s">
        <v>972</v>
      </c>
      <c r="L162" s="71"/>
      <c r="M162" s="227" t="s">
        <v>21</v>
      </c>
      <c r="N162" s="228" t="s">
        <v>42</v>
      </c>
      <c r="O162" s="46"/>
      <c r="P162" s="229">
        <f>O162*H162</f>
        <v>0</v>
      </c>
      <c r="Q162" s="229">
        <v>1.0487652000000001</v>
      </c>
      <c r="R162" s="229">
        <f>Q162*H162</f>
        <v>0.39748201080000001</v>
      </c>
      <c r="S162" s="229">
        <v>0</v>
      </c>
      <c r="T162" s="230">
        <f>S162*H162</f>
        <v>0</v>
      </c>
      <c r="AR162" s="23" t="s">
        <v>153</v>
      </c>
      <c r="AT162" s="23" t="s">
        <v>134</v>
      </c>
      <c r="AU162" s="23" t="s">
        <v>80</v>
      </c>
      <c r="AY162" s="23" t="s">
        <v>133</v>
      </c>
      <c r="BE162" s="231">
        <f>IF(N162="základní",J162,0)</f>
        <v>0</v>
      </c>
      <c r="BF162" s="231">
        <f>IF(N162="snížená",J162,0)</f>
        <v>0</v>
      </c>
      <c r="BG162" s="231">
        <f>IF(N162="zákl. přenesená",J162,0)</f>
        <v>0</v>
      </c>
      <c r="BH162" s="231">
        <f>IF(N162="sníž. přenesená",J162,0)</f>
        <v>0</v>
      </c>
      <c r="BI162" s="231">
        <f>IF(N162="nulová",J162,0)</f>
        <v>0</v>
      </c>
      <c r="BJ162" s="23" t="s">
        <v>78</v>
      </c>
      <c r="BK162" s="231">
        <f>ROUND(I162*H162,2)</f>
        <v>0</v>
      </c>
      <c r="BL162" s="23" t="s">
        <v>153</v>
      </c>
      <c r="BM162" s="23" t="s">
        <v>1076</v>
      </c>
    </row>
    <row r="163" s="1" customFormat="1">
      <c r="B163" s="45"/>
      <c r="C163" s="73"/>
      <c r="D163" s="232" t="s">
        <v>189</v>
      </c>
      <c r="E163" s="73"/>
      <c r="F163" s="233" t="s">
        <v>1077</v>
      </c>
      <c r="G163" s="73"/>
      <c r="H163" s="73"/>
      <c r="I163" s="190"/>
      <c r="J163" s="73"/>
      <c r="K163" s="73"/>
      <c r="L163" s="71"/>
      <c r="M163" s="234"/>
      <c r="N163" s="46"/>
      <c r="O163" s="46"/>
      <c r="P163" s="46"/>
      <c r="Q163" s="46"/>
      <c r="R163" s="46"/>
      <c r="S163" s="46"/>
      <c r="T163" s="94"/>
      <c r="AT163" s="23" t="s">
        <v>189</v>
      </c>
      <c r="AU163" s="23" t="s">
        <v>80</v>
      </c>
    </row>
    <row r="164" s="11" customFormat="1">
      <c r="B164" s="238"/>
      <c r="C164" s="239"/>
      <c r="D164" s="232" t="s">
        <v>201</v>
      </c>
      <c r="E164" s="240" t="s">
        <v>21</v>
      </c>
      <c r="F164" s="241" t="s">
        <v>1078</v>
      </c>
      <c r="G164" s="239"/>
      <c r="H164" s="242">
        <v>0.379</v>
      </c>
      <c r="I164" s="243"/>
      <c r="J164" s="239"/>
      <c r="K164" s="239"/>
      <c r="L164" s="244"/>
      <c r="M164" s="245"/>
      <c r="N164" s="246"/>
      <c r="O164" s="246"/>
      <c r="P164" s="246"/>
      <c r="Q164" s="246"/>
      <c r="R164" s="246"/>
      <c r="S164" s="246"/>
      <c r="T164" s="247"/>
      <c r="AT164" s="248" t="s">
        <v>201</v>
      </c>
      <c r="AU164" s="248" t="s">
        <v>80</v>
      </c>
      <c r="AV164" s="11" t="s">
        <v>80</v>
      </c>
      <c r="AW164" s="11" t="s">
        <v>34</v>
      </c>
      <c r="AX164" s="11" t="s">
        <v>78</v>
      </c>
      <c r="AY164" s="248" t="s">
        <v>133</v>
      </c>
    </row>
    <row r="165" s="1" customFormat="1" ht="16.5" customHeight="1">
      <c r="B165" s="45"/>
      <c r="C165" s="220" t="s">
        <v>357</v>
      </c>
      <c r="D165" s="220" t="s">
        <v>134</v>
      </c>
      <c r="E165" s="221" t="s">
        <v>1079</v>
      </c>
      <c r="F165" s="222" t="s">
        <v>1080</v>
      </c>
      <c r="G165" s="223" t="s">
        <v>197</v>
      </c>
      <c r="H165" s="224">
        <v>5.1600000000000001</v>
      </c>
      <c r="I165" s="225"/>
      <c r="J165" s="226">
        <f>ROUND(I165*H165,2)</f>
        <v>0</v>
      </c>
      <c r="K165" s="222" t="s">
        <v>972</v>
      </c>
      <c r="L165" s="71"/>
      <c r="M165" s="227" t="s">
        <v>21</v>
      </c>
      <c r="N165" s="228" t="s">
        <v>42</v>
      </c>
      <c r="O165" s="46"/>
      <c r="P165" s="229">
        <f>O165*H165</f>
        <v>0</v>
      </c>
      <c r="Q165" s="229">
        <v>0</v>
      </c>
      <c r="R165" s="229">
        <f>Q165*H165</f>
        <v>0</v>
      </c>
      <c r="S165" s="229">
        <v>0</v>
      </c>
      <c r="T165" s="230">
        <f>S165*H165</f>
        <v>0</v>
      </c>
      <c r="AR165" s="23" t="s">
        <v>153</v>
      </c>
      <c r="AT165" s="23" t="s">
        <v>134</v>
      </c>
      <c r="AU165" s="23" t="s">
        <v>80</v>
      </c>
      <c r="AY165" s="23" t="s">
        <v>133</v>
      </c>
      <c r="BE165" s="231">
        <f>IF(N165="základní",J165,0)</f>
        <v>0</v>
      </c>
      <c r="BF165" s="231">
        <f>IF(N165="snížená",J165,0)</f>
        <v>0</v>
      </c>
      <c r="BG165" s="231">
        <f>IF(N165="zákl. přenesená",J165,0)</f>
        <v>0</v>
      </c>
      <c r="BH165" s="231">
        <f>IF(N165="sníž. přenesená",J165,0)</f>
        <v>0</v>
      </c>
      <c r="BI165" s="231">
        <f>IF(N165="nulová",J165,0)</f>
        <v>0</v>
      </c>
      <c r="BJ165" s="23" t="s">
        <v>78</v>
      </c>
      <c r="BK165" s="231">
        <f>ROUND(I165*H165,2)</f>
        <v>0</v>
      </c>
      <c r="BL165" s="23" t="s">
        <v>153</v>
      </c>
      <c r="BM165" s="23" t="s">
        <v>1081</v>
      </c>
    </row>
    <row r="166" s="1" customFormat="1">
      <c r="B166" s="45"/>
      <c r="C166" s="73"/>
      <c r="D166" s="232" t="s">
        <v>189</v>
      </c>
      <c r="E166" s="73"/>
      <c r="F166" s="233" t="s">
        <v>1082</v>
      </c>
      <c r="G166" s="73"/>
      <c r="H166" s="73"/>
      <c r="I166" s="190"/>
      <c r="J166" s="73"/>
      <c r="K166" s="73"/>
      <c r="L166" s="71"/>
      <c r="M166" s="234"/>
      <c r="N166" s="46"/>
      <c r="O166" s="46"/>
      <c r="P166" s="46"/>
      <c r="Q166" s="46"/>
      <c r="R166" s="46"/>
      <c r="S166" s="46"/>
      <c r="T166" s="94"/>
      <c r="AT166" s="23" t="s">
        <v>189</v>
      </c>
      <c r="AU166" s="23" t="s">
        <v>80</v>
      </c>
    </row>
    <row r="167" s="12" customFormat="1">
      <c r="B167" s="252"/>
      <c r="C167" s="253"/>
      <c r="D167" s="232" t="s">
        <v>201</v>
      </c>
      <c r="E167" s="254" t="s">
        <v>21</v>
      </c>
      <c r="F167" s="255" t="s">
        <v>1083</v>
      </c>
      <c r="G167" s="253"/>
      <c r="H167" s="254" t="s">
        <v>21</v>
      </c>
      <c r="I167" s="256"/>
      <c r="J167" s="253"/>
      <c r="K167" s="253"/>
      <c r="L167" s="257"/>
      <c r="M167" s="258"/>
      <c r="N167" s="259"/>
      <c r="O167" s="259"/>
      <c r="P167" s="259"/>
      <c r="Q167" s="259"/>
      <c r="R167" s="259"/>
      <c r="S167" s="259"/>
      <c r="T167" s="260"/>
      <c r="AT167" s="261" t="s">
        <v>201</v>
      </c>
      <c r="AU167" s="261" t="s">
        <v>80</v>
      </c>
      <c r="AV167" s="12" t="s">
        <v>78</v>
      </c>
      <c r="AW167" s="12" t="s">
        <v>34</v>
      </c>
      <c r="AX167" s="12" t="s">
        <v>71</v>
      </c>
      <c r="AY167" s="261" t="s">
        <v>133</v>
      </c>
    </row>
    <row r="168" s="11" customFormat="1">
      <c r="B168" s="238"/>
      <c r="C168" s="239"/>
      <c r="D168" s="232" t="s">
        <v>201</v>
      </c>
      <c r="E168" s="240" t="s">
        <v>21</v>
      </c>
      <c r="F168" s="241" t="s">
        <v>1084</v>
      </c>
      <c r="G168" s="239"/>
      <c r="H168" s="242">
        <v>5.1600000000000001</v>
      </c>
      <c r="I168" s="243"/>
      <c r="J168" s="239"/>
      <c r="K168" s="239"/>
      <c r="L168" s="244"/>
      <c r="M168" s="245"/>
      <c r="N168" s="246"/>
      <c r="O168" s="246"/>
      <c r="P168" s="246"/>
      <c r="Q168" s="246"/>
      <c r="R168" s="246"/>
      <c r="S168" s="246"/>
      <c r="T168" s="247"/>
      <c r="AT168" s="248" t="s">
        <v>201</v>
      </c>
      <c r="AU168" s="248" t="s">
        <v>80</v>
      </c>
      <c r="AV168" s="11" t="s">
        <v>80</v>
      </c>
      <c r="AW168" s="11" t="s">
        <v>34</v>
      </c>
      <c r="AX168" s="11" t="s">
        <v>78</v>
      </c>
      <c r="AY168" s="248" t="s">
        <v>133</v>
      </c>
    </row>
    <row r="169" s="1" customFormat="1" ht="25.5" customHeight="1">
      <c r="B169" s="45"/>
      <c r="C169" s="220" t="s">
        <v>363</v>
      </c>
      <c r="D169" s="220" t="s">
        <v>134</v>
      </c>
      <c r="E169" s="221" t="s">
        <v>1085</v>
      </c>
      <c r="F169" s="222" t="s">
        <v>1086</v>
      </c>
      <c r="G169" s="223" t="s">
        <v>187</v>
      </c>
      <c r="H169" s="224">
        <v>60.520000000000003</v>
      </c>
      <c r="I169" s="225"/>
      <c r="J169" s="226">
        <f>ROUND(I169*H169,2)</f>
        <v>0</v>
      </c>
      <c r="K169" s="222" t="s">
        <v>972</v>
      </c>
      <c r="L169" s="71"/>
      <c r="M169" s="227" t="s">
        <v>21</v>
      </c>
      <c r="N169" s="228" t="s">
        <v>42</v>
      </c>
      <c r="O169" s="46"/>
      <c r="P169" s="229">
        <f>O169*H169</f>
        <v>0</v>
      </c>
      <c r="Q169" s="229">
        <v>0.0018247000000000001</v>
      </c>
      <c r="R169" s="229">
        <f>Q169*H169</f>
        <v>0.11043084400000001</v>
      </c>
      <c r="S169" s="229">
        <v>0</v>
      </c>
      <c r="T169" s="230">
        <f>S169*H169</f>
        <v>0</v>
      </c>
      <c r="AR169" s="23" t="s">
        <v>153</v>
      </c>
      <c r="AT169" s="23" t="s">
        <v>134</v>
      </c>
      <c r="AU169" s="23" t="s">
        <v>80</v>
      </c>
      <c r="AY169" s="23" t="s">
        <v>133</v>
      </c>
      <c r="BE169" s="231">
        <f>IF(N169="základní",J169,0)</f>
        <v>0</v>
      </c>
      <c r="BF169" s="231">
        <f>IF(N169="snížená",J169,0)</f>
        <v>0</v>
      </c>
      <c r="BG169" s="231">
        <f>IF(N169="zákl. přenesená",J169,0)</f>
        <v>0</v>
      </c>
      <c r="BH169" s="231">
        <f>IF(N169="sníž. přenesená",J169,0)</f>
        <v>0</v>
      </c>
      <c r="BI169" s="231">
        <f>IF(N169="nulová",J169,0)</f>
        <v>0</v>
      </c>
      <c r="BJ169" s="23" t="s">
        <v>78</v>
      </c>
      <c r="BK169" s="231">
        <f>ROUND(I169*H169,2)</f>
        <v>0</v>
      </c>
      <c r="BL169" s="23" t="s">
        <v>153</v>
      </c>
      <c r="BM169" s="23" t="s">
        <v>1087</v>
      </c>
    </row>
    <row r="170" s="1" customFormat="1">
      <c r="B170" s="45"/>
      <c r="C170" s="73"/>
      <c r="D170" s="232" t="s">
        <v>189</v>
      </c>
      <c r="E170" s="73"/>
      <c r="F170" s="233" t="s">
        <v>1088</v>
      </c>
      <c r="G170" s="73"/>
      <c r="H170" s="73"/>
      <c r="I170" s="190"/>
      <c r="J170" s="73"/>
      <c r="K170" s="73"/>
      <c r="L170" s="71"/>
      <c r="M170" s="234"/>
      <c r="N170" s="46"/>
      <c r="O170" s="46"/>
      <c r="P170" s="46"/>
      <c r="Q170" s="46"/>
      <c r="R170" s="46"/>
      <c r="S170" s="46"/>
      <c r="T170" s="94"/>
      <c r="AT170" s="23" t="s">
        <v>189</v>
      </c>
      <c r="AU170" s="23" t="s">
        <v>80</v>
      </c>
    </row>
    <row r="171" s="11" customFormat="1">
      <c r="B171" s="238"/>
      <c r="C171" s="239"/>
      <c r="D171" s="232" t="s">
        <v>201</v>
      </c>
      <c r="E171" s="240" t="s">
        <v>21</v>
      </c>
      <c r="F171" s="241" t="s">
        <v>1089</v>
      </c>
      <c r="G171" s="239"/>
      <c r="H171" s="242">
        <v>60.520000000000003</v>
      </c>
      <c r="I171" s="243"/>
      <c r="J171" s="239"/>
      <c r="K171" s="239"/>
      <c r="L171" s="244"/>
      <c r="M171" s="245"/>
      <c r="N171" s="246"/>
      <c r="O171" s="246"/>
      <c r="P171" s="246"/>
      <c r="Q171" s="246"/>
      <c r="R171" s="246"/>
      <c r="S171" s="246"/>
      <c r="T171" s="247"/>
      <c r="AT171" s="248" t="s">
        <v>201</v>
      </c>
      <c r="AU171" s="248" t="s">
        <v>80</v>
      </c>
      <c r="AV171" s="11" t="s">
        <v>80</v>
      </c>
      <c r="AW171" s="11" t="s">
        <v>34</v>
      </c>
      <c r="AX171" s="11" t="s">
        <v>78</v>
      </c>
      <c r="AY171" s="248" t="s">
        <v>133</v>
      </c>
    </row>
    <row r="172" s="1" customFormat="1" ht="25.5" customHeight="1">
      <c r="B172" s="45"/>
      <c r="C172" s="220" t="s">
        <v>368</v>
      </c>
      <c r="D172" s="220" t="s">
        <v>134</v>
      </c>
      <c r="E172" s="221" t="s">
        <v>1090</v>
      </c>
      <c r="F172" s="222" t="s">
        <v>1091</v>
      </c>
      <c r="G172" s="223" t="s">
        <v>187</v>
      </c>
      <c r="H172" s="224">
        <v>60.520000000000003</v>
      </c>
      <c r="I172" s="225"/>
      <c r="J172" s="226">
        <f>ROUND(I172*H172,2)</f>
        <v>0</v>
      </c>
      <c r="K172" s="222" t="s">
        <v>972</v>
      </c>
      <c r="L172" s="71"/>
      <c r="M172" s="227" t="s">
        <v>21</v>
      </c>
      <c r="N172" s="228" t="s">
        <v>42</v>
      </c>
      <c r="O172" s="46"/>
      <c r="P172" s="229">
        <f>O172*H172</f>
        <v>0</v>
      </c>
      <c r="Q172" s="229">
        <v>3.6000000000000001E-05</v>
      </c>
      <c r="R172" s="229">
        <f>Q172*H172</f>
        <v>0.0021787200000000003</v>
      </c>
      <c r="S172" s="229">
        <v>0</v>
      </c>
      <c r="T172" s="230">
        <f>S172*H172</f>
        <v>0</v>
      </c>
      <c r="AR172" s="23" t="s">
        <v>153</v>
      </c>
      <c r="AT172" s="23" t="s">
        <v>134</v>
      </c>
      <c r="AU172" s="23" t="s">
        <v>80</v>
      </c>
      <c r="AY172" s="23" t="s">
        <v>133</v>
      </c>
      <c r="BE172" s="231">
        <f>IF(N172="základní",J172,0)</f>
        <v>0</v>
      </c>
      <c r="BF172" s="231">
        <f>IF(N172="snížená",J172,0)</f>
        <v>0</v>
      </c>
      <c r="BG172" s="231">
        <f>IF(N172="zákl. přenesená",J172,0)</f>
        <v>0</v>
      </c>
      <c r="BH172" s="231">
        <f>IF(N172="sníž. přenesená",J172,0)</f>
        <v>0</v>
      </c>
      <c r="BI172" s="231">
        <f>IF(N172="nulová",J172,0)</f>
        <v>0</v>
      </c>
      <c r="BJ172" s="23" t="s">
        <v>78</v>
      </c>
      <c r="BK172" s="231">
        <f>ROUND(I172*H172,2)</f>
        <v>0</v>
      </c>
      <c r="BL172" s="23" t="s">
        <v>153</v>
      </c>
      <c r="BM172" s="23" t="s">
        <v>1092</v>
      </c>
    </row>
    <row r="173" s="1" customFormat="1">
      <c r="B173" s="45"/>
      <c r="C173" s="73"/>
      <c r="D173" s="232" t="s">
        <v>189</v>
      </c>
      <c r="E173" s="73"/>
      <c r="F173" s="233" t="s">
        <v>1088</v>
      </c>
      <c r="G173" s="73"/>
      <c r="H173" s="73"/>
      <c r="I173" s="190"/>
      <c r="J173" s="73"/>
      <c r="K173" s="73"/>
      <c r="L173" s="71"/>
      <c r="M173" s="234"/>
      <c r="N173" s="46"/>
      <c r="O173" s="46"/>
      <c r="P173" s="46"/>
      <c r="Q173" s="46"/>
      <c r="R173" s="46"/>
      <c r="S173" s="46"/>
      <c r="T173" s="94"/>
      <c r="AT173" s="23" t="s">
        <v>189</v>
      </c>
      <c r="AU173" s="23" t="s">
        <v>80</v>
      </c>
    </row>
    <row r="174" s="1" customFormat="1" ht="38.25" customHeight="1">
      <c r="B174" s="45"/>
      <c r="C174" s="220" t="s">
        <v>375</v>
      </c>
      <c r="D174" s="220" t="s">
        <v>134</v>
      </c>
      <c r="E174" s="221" t="s">
        <v>1093</v>
      </c>
      <c r="F174" s="222" t="s">
        <v>1094</v>
      </c>
      <c r="G174" s="223" t="s">
        <v>282</v>
      </c>
      <c r="H174" s="224">
        <v>0.72199999999999998</v>
      </c>
      <c r="I174" s="225"/>
      <c r="J174" s="226">
        <f>ROUND(I174*H174,2)</f>
        <v>0</v>
      </c>
      <c r="K174" s="222" t="s">
        <v>972</v>
      </c>
      <c r="L174" s="71"/>
      <c r="M174" s="227" t="s">
        <v>21</v>
      </c>
      <c r="N174" s="228" t="s">
        <v>42</v>
      </c>
      <c r="O174" s="46"/>
      <c r="P174" s="229">
        <f>O174*H174</f>
        <v>0</v>
      </c>
      <c r="Q174" s="229">
        <v>1.0383020000000001</v>
      </c>
      <c r="R174" s="229">
        <f>Q174*H174</f>
        <v>0.74965404400000002</v>
      </c>
      <c r="S174" s="229">
        <v>0</v>
      </c>
      <c r="T174" s="230">
        <f>S174*H174</f>
        <v>0</v>
      </c>
      <c r="AR174" s="23" t="s">
        <v>153</v>
      </c>
      <c r="AT174" s="23" t="s">
        <v>134</v>
      </c>
      <c r="AU174" s="23" t="s">
        <v>80</v>
      </c>
      <c r="AY174" s="23" t="s">
        <v>133</v>
      </c>
      <c r="BE174" s="231">
        <f>IF(N174="základní",J174,0)</f>
        <v>0</v>
      </c>
      <c r="BF174" s="231">
        <f>IF(N174="snížená",J174,0)</f>
        <v>0</v>
      </c>
      <c r="BG174" s="231">
        <f>IF(N174="zákl. přenesená",J174,0)</f>
        <v>0</v>
      </c>
      <c r="BH174" s="231">
        <f>IF(N174="sníž. přenesená",J174,0)</f>
        <v>0</v>
      </c>
      <c r="BI174" s="231">
        <f>IF(N174="nulová",J174,0)</f>
        <v>0</v>
      </c>
      <c r="BJ174" s="23" t="s">
        <v>78</v>
      </c>
      <c r="BK174" s="231">
        <f>ROUND(I174*H174,2)</f>
        <v>0</v>
      </c>
      <c r="BL174" s="23" t="s">
        <v>153</v>
      </c>
      <c r="BM174" s="23" t="s">
        <v>1095</v>
      </c>
    </row>
    <row r="175" s="1" customFormat="1">
      <c r="B175" s="45"/>
      <c r="C175" s="73"/>
      <c r="D175" s="232" t="s">
        <v>189</v>
      </c>
      <c r="E175" s="73"/>
      <c r="F175" s="233" t="s">
        <v>1096</v>
      </c>
      <c r="G175" s="73"/>
      <c r="H175" s="73"/>
      <c r="I175" s="190"/>
      <c r="J175" s="73"/>
      <c r="K175" s="73"/>
      <c r="L175" s="71"/>
      <c r="M175" s="234"/>
      <c r="N175" s="46"/>
      <c r="O175" s="46"/>
      <c r="P175" s="46"/>
      <c r="Q175" s="46"/>
      <c r="R175" s="46"/>
      <c r="S175" s="46"/>
      <c r="T175" s="94"/>
      <c r="AT175" s="23" t="s">
        <v>189</v>
      </c>
      <c r="AU175" s="23" t="s">
        <v>80</v>
      </c>
    </row>
    <row r="176" s="11" customFormat="1">
      <c r="B176" s="238"/>
      <c r="C176" s="239"/>
      <c r="D176" s="232" t="s">
        <v>201</v>
      </c>
      <c r="E176" s="240" t="s">
        <v>21</v>
      </c>
      <c r="F176" s="241" t="s">
        <v>1097</v>
      </c>
      <c r="G176" s="239"/>
      <c r="H176" s="242">
        <v>0.72199999999999998</v>
      </c>
      <c r="I176" s="243"/>
      <c r="J176" s="239"/>
      <c r="K176" s="239"/>
      <c r="L176" s="244"/>
      <c r="M176" s="245"/>
      <c r="N176" s="246"/>
      <c r="O176" s="246"/>
      <c r="P176" s="246"/>
      <c r="Q176" s="246"/>
      <c r="R176" s="246"/>
      <c r="S176" s="246"/>
      <c r="T176" s="247"/>
      <c r="AT176" s="248" t="s">
        <v>201</v>
      </c>
      <c r="AU176" s="248" t="s">
        <v>80</v>
      </c>
      <c r="AV176" s="11" t="s">
        <v>80</v>
      </c>
      <c r="AW176" s="11" t="s">
        <v>34</v>
      </c>
      <c r="AX176" s="11" t="s">
        <v>78</v>
      </c>
      <c r="AY176" s="248" t="s">
        <v>133</v>
      </c>
    </row>
    <row r="177" s="1" customFormat="1" ht="25.5" customHeight="1">
      <c r="B177" s="45"/>
      <c r="C177" s="220" t="s">
        <v>382</v>
      </c>
      <c r="D177" s="220" t="s">
        <v>134</v>
      </c>
      <c r="E177" s="221" t="s">
        <v>1098</v>
      </c>
      <c r="F177" s="222" t="s">
        <v>1099</v>
      </c>
      <c r="G177" s="223" t="s">
        <v>197</v>
      </c>
      <c r="H177" s="224">
        <v>16.23</v>
      </c>
      <c r="I177" s="225"/>
      <c r="J177" s="226">
        <f>ROUND(I177*H177,2)</f>
        <v>0</v>
      </c>
      <c r="K177" s="222" t="s">
        <v>972</v>
      </c>
      <c r="L177" s="71"/>
      <c r="M177" s="227" t="s">
        <v>21</v>
      </c>
      <c r="N177" s="228" t="s">
        <v>42</v>
      </c>
      <c r="O177" s="46"/>
      <c r="P177" s="229">
        <f>O177*H177</f>
        <v>0</v>
      </c>
      <c r="Q177" s="229">
        <v>0</v>
      </c>
      <c r="R177" s="229">
        <f>Q177*H177</f>
        <v>0</v>
      </c>
      <c r="S177" s="229">
        <v>0</v>
      </c>
      <c r="T177" s="230">
        <f>S177*H177</f>
        <v>0</v>
      </c>
      <c r="AR177" s="23" t="s">
        <v>153</v>
      </c>
      <c r="AT177" s="23" t="s">
        <v>134</v>
      </c>
      <c r="AU177" s="23" t="s">
        <v>80</v>
      </c>
      <c r="AY177" s="23" t="s">
        <v>133</v>
      </c>
      <c r="BE177" s="231">
        <f>IF(N177="základní",J177,0)</f>
        <v>0</v>
      </c>
      <c r="BF177" s="231">
        <f>IF(N177="snížená",J177,0)</f>
        <v>0</v>
      </c>
      <c r="BG177" s="231">
        <f>IF(N177="zákl. přenesená",J177,0)</f>
        <v>0</v>
      </c>
      <c r="BH177" s="231">
        <f>IF(N177="sníž. přenesená",J177,0)</f>
        <v>0</v>
      </c>
      <c r="BI177" s="231">
        <f>IF(N177="nulová",J177,0)</f>
        <v>0</v>
      </c>
      <c r="BJ177" s="23" t="s">
        <v>78</v>
      </c>
      <c r="BK177" s="231">
        <f>ROUND(I177*H177,2)</f>
        <v>0</v>
      </c>
      <c r="BL177" s="23" t="s">
        <v>153</v>
      </c>
      <c r="BM177" s="23" t="s">
        <v>1100</v>
      </c>
    </row>
    <row r="178" s="1" customFormat="1">
      <c r="B178" s="45"/>
      <c r="C178" s="73"/>
      <c r="D178" s="232" t="s">
        <v>189</v>
      </c>
      <c r="E178" s="73"/>
      <c r="F178" s="233" t="s">
        <v>1101</v>
      </c>
      <c r="G178" s="73"/>
      <c r="H178" s="73"/>
      <c r="I178" s="190"/>
      <c r="J178" s="73"/>
      <c r="K178" s="73"/>
      <c r="L178" s="71"/>
      <c r="M178" s="234"/>
      <c r="N178" s="46"/>
      <c r="O178" s="46"/>
      <c r="P178" s="46"/>
      <c r="Q178" s="46"/>
      <c r="R178" s="46"/>
      <c r="S178" s="46"/>
      <c r="T178" s="94"/>
      <c r="AT178" s="23" t="s">
        <v>189</v>
      </c>
      <c r="AU178" s="23" t="s">
        <v>80</v>
      </c>
    </row>
    <row r="179" s="11" customFormat="1">
      <c r="B179" s="238"/>
      <c r="C179" s="239"/>
      <c r="D179" s="232" t="s">
        <v>201</v>
      </c>
      <c r="E179" s="240" t="s">
        <v>21</v>
      </c>
      <c r="F179" s="241" t="s">
        <v>1102</v>
      </c>
      <c r="G179" s="239"/>
      <c r="H179" s="242">
        <v>16.23</v>
      </c>
      <c r="I179" s="243"/>
      <c r="J179" s="239"/>
      <c r="K179" s="239"/>
      <c r="L179" s="244"/>
      <c r="M179" s="245"/>
      <c r="N179" s="246"/>
      <c r="O179" s="246"/>
      <c r="P179" s="246"/>
      <c r="Q179" s="246"/>
      <c r="R179" s="246"/>
      <c r="S179" s="246"/>
      <c r="T179" s="247"/>
      <c r="AT179" s="248" t="s">
        <v>201</v>
      </c>
      <c r="AU179" s="248" t="s">
        <v>80</v>
      </c>
      <c r="AV179" s="11" t="s">
        <v>80</v>
      </c>
      <c r="AW179" s="11" t="s">
        <v>34</v>
      </c>
      <c r="AX179" s="11" t="s">
        <v>78</v>
      </c>
      <c r="AY179" s="248" t="s">
        <v>133</v>
      </c>
    </row>
    <row r="180" s="1" customFormat="1" ht="16.5" customHeight="1">
      <c r="B180" s="45"/>
      <c r="C180" s="220" t="s">
        <v>388</v>
      </c>
      <c r="D180" s="220" t="s">
        <v>134</v>
      </c>
      <c r="E180" s="221" t="s">
        <v>1103</v>
      </c>
      <c r="F180" s="222" t="s">
        <v>1104</v>
      </c>
      <c r="G180" s="223" t="s">
        <v>187</v>
      </c>
      <c r="H180" s="224">
        <v>70.900000000000006</v>
      </c>
      <c r="I180" s="225"/>
      <c r="J180" s="226">
        <f>ROUND(I180*H180,2)</f>
        <v>0</v>
      </c>
      <c r="K180" s="222" t="s">
        <v>972</v>
      </c>
      <c r="L180" s="71"/>
      <c r="M180" s="227" t="s">
        <v>21</v>
      </c>
      <c r="N180" s="228" t="s">
        <v>42</v>
      </c>
      <c r="O180" s="46"/>
      <c r="P180" s="229">
        <f>O180*H180</f>
        <v>0</v>
      </c>
      <c r="Q180" s="229">
        <v>0.0025100000000000001</v>
      </c>
      <c r="R180" s="229">
        <f>Q180*H180</f>
        <v>0.17795900000000001</v>
      </c>
      <c r="S180" s="229">
        <v>0</v>
      </c>
      <c r="T180" s="230">
        <f>S180*H180</f>
        <v>0</v>
      </c>
      <c r="AR180" s="23" t="s">
        <v>153</v>
      </c>
      <c r="AT180" s="23" t="s">
        <v>134</v>
      </c>
      <c r="AU180" s="23" t="s">
        <v>80</v>
      </c>
      <c r="AY180" s="23" t="s">
        <v>133</v>
      </c>
      <c r="BE180" s="231">
        <f>IF(N180="základní",J180,0)</f>
        <v>0</v>
      </c>
      <c r="BF180" s="231">
        <f>IF(N180="snížená",J180,0)</f>
        <v>0</v>
      </c>
      <c r="BG180" s="231">
        <f>IF(N180="zákl. přenesená",J180,0)</f>
        <v>0</v>
      </c>
      <c r="BH180" s="231">
        <f>IF(N180="sníž. přenesená",J180,0)</f>
        <v>0</v>
      </c>
      <c r="BI180" s="231">
        <f>IF(N180="nulová",J180,0)</f>
        <v>0</v>
      </c>
      <c r="BJ180" s="23" t="s">
        <v>78</v>
      </c>
      <c r="BK180" s="231">
        <f>ROUND(I180*H180,2)</f>
        <v>0</v>
      </c>
      <c r="BL180" s="23" t="s">
        <v>153</v>
      </c>
      <c r="BM180" s="23" t="s">
        <v>1105</v>
      </c>
    </row>
    <row r="181" s="1" customFormat="1">
      <c r="B181" s="45"/>
      <c r="C181" s="73"/>
      <c r="D181" s="232" t="s">
        <v>189</v>
      </c>
      <c r="E181" s="73"/>
      <c r="F181" s="233" t="s">
        <v>1106</v>
      </c>
      <c r="G181" s="73"/>
      <c r="H181" s="73"/>
      <c r="I181" s="190"/>
      <c r="J181" s="73"/>
      <c r="K181" s="73"/>
      <c r="L181" s="71"/>
      <c r="M181" s="234"/>
      <c r="N181" s="46"/>
      <c r="O181" s="46"/>
      <c r="P181" s="46"/>
      <c r="Q181" s="46"/>
      <c r="R181" s="46"/>
      <c r="S181" s="46"/>
      <c r="T181" s="94"/>
      <c r="AT181" s="23" t="s">
        <v>189</v>
      </c>
      <c r="AU181" s="23" t="s">
        <v>80</v>
      </c>
    </row>
    <row r="182" s="11" customFormat="1">
      <c r="B182" s="238"/>
      <c r="C182" s="239"/>
      <c r="D182" s="232" t="s">
        <v>201</v>
      </c>
      <c r="E182" s="240" t="s">
        <v>21</v>
      </c>
      <c r="F182" s="241" t="s">
        <v>1107</v>
      </c>
      <c r="G182" s="239"/>
      <c r="H182" s="242">
        <v>70.900000000000006</v>
      </c>
      <c r="I182" s="243"/>
      <c r="J182" s="239"/>
      <c r="K182" s="239"/>
      <c r="L182" s="244"/>
      <c r="M182" s="245"/>
      <c r="N182" s="246"/>
      <c r="O182" s="246"/>
      <c r="P182" s="246"/>
      <c r="Q182" s="246"/>
      <c r="R182" s="246"/>
      <c r="S182" s="246"/>
      <c r="T182" s="247"/>
      <c r="AT182" s="248" t="s">
        <v>201</v>
      </c>
      <c r="AU182" s="248" t="s">
        <v>80</v>
      </c>
      <c r="AV182" s="11" t="s">
        <v>80</v>
      </c>
      <c r="AW182" s="11" t="s">
        <v>34</v>
      </c>
      <c r="AX182" s="11" t="s">
        <v>78</v>
      </c>
      <c r="AY182" s="248" t="s">
        <v>133</v>
      </c>
    </row>
    <row r="183" s="1" customFormat="1" ht="25.5" customHeight="1">
      <c r="B183" s="45"/>
      <c r="C183" s="220" t="s">
        <v>393</v>
      </c>
      <c r="D183" s="220" t="s">
        <v>134</v>
      </c>
      <c r="E183" s="221" t="s">
        <v>1108</v>
      </c>
      <c r="F183" s="222" t="s">
        <v>1109</v>
      </c>
      <c r="G183" s="223" t="s">
        <v>187</v>
      </c>
      <c r="H183" s="224">
        <v>70.900000000000006</v>
      </c>
      <c r="I183" s="225"/>
      <c r="J183" s="226">
        <f>ROUND(I183*H183,2)</f>
        <v>0</v>
      </c>
      <c r="K183" s="222" t="s">
        <v>972</v>
      </c>
      <c r="L183" s="71"/>
      <c r="M183" s="227" t="s">
        <v>21</v>
      </c>
      <c r="N183" s="228" t="s">
        <v>42</v>
      </c>
      <c r="O183" s="46"/>
      <c r="P183" s="229">
        <f>O183*H183</f>
        <v>0</v>
      </c>
      <c r="Q183" s="229">
        <v>0</v>
      </c>
      <c r="R183" s="229">
        <f>Q183*H183</f>
        <v>0</v>
      </c>
      <c r="S183" s="229">
        <v>0</v>
      </c>
      <c r="T183" s="230">
        <f>S183*H183</f>
        <v>0</v>
      </c>
      <c r="AR183" s="23" t="s">
        <v>153</v>
      </c>
      <c r="AT183" s="23" t="s">
        <v>134</v>
      </c>
      <c r="AU183" s="23" t="s">
        <v>80</v>
      </c>
      <c r="AY183" s="23" t="s">
        <v>133</v>
      </c>
      <c r="BE183" s="231">
        <f>IF(N183="základní",J183,0)</f>
        <v>0</v>
      </c>
      <c r="BF183" s="231">
        <f>IF(N183="snížená",J183,0)</f>
        <v>0</v>
      </c>
      <c r="BG183" s="231">
        <f>IF(N183="zákl. přenesená",J183,0)</f>
        <v>0</v>
      </c>
      <c r="BH183" s="231">
        <f>IF(N183="sníž. přenesená",J183,0)</f>
        <v>0</v>
      </c>
      <c r="BI183" s="231">
        <f>IF(N183="nulová",J183,0)</f>
        <v>0</v>
      </c>
      <c r="BJ183" s="23" t="s">
        <v>78</v>
      </c>
      <c r="BK183" s="231">
        <f>ROUND(I183*H183,2)</f>
        <v>0</v>
      </c>
      <c r="BL183" s="23" t="s">
        <v>153</v>
      </c>
      <c r="BM183" s="23" t="s">
        <v>1110</v>
      </c>
    </row>
    <row r="184" s="1" customFormat="1">
      <c r="B184" s="45"/>
      <c r="C184" s="73"/>
      <c r="D184" s="232" t="s">
        <v>189</v>
      </c>
      <c r="E184" s="73"/>
      <c r="F184" s="233" t="s">
        <v>1106</v>
      </c>
      <c r="G184" s="73"/>
      <c r="H184" s="73"/>
      <c r="I184" s="190"/>
      <c r="J184" s="73"/>
      <c r="K184" s="73"/>
      <c r="L184" s="71"/>
      <c r="M184" s="234"/>
      <c r="N184" s="46"/>
      <c r="O184" s="46"/>
      <c r="P184" s="46"/>
      <c r="Q184" s="46"/>
      <c r="R184" s="46"/>
      <c r="S184" s="46"/>
      <c r="T184" s="94"/>
      <c r="AT184" s="23" t="s">
        <v>189</v>
      </c>
      <c r="AU184" s="23" t="s">
        <v>80</v>
      </c>
    </row>
    <row r="185" s="1" customFormat="1" ht="25.5" customHeight="1">
      <c r="B185" s="45"/>
      <c r="C185" s="220" t="s">
        <v>398</v>
      </c>
      <c r="D185" s="220" t="s">
        <v>134</v>
      </c>
      <c r="E185" s="221" t="s">
        <v>1111</v>
      </c>
      <c r="F185" s="222" t="s">
        <v>1112</v>
      </c>
      <c r="G185" s="223" t="s">
        <v>282</v>
      </c>
      <c r="H185" s="224">
        <v>1.4139999999999999</v>
      </c>
      <c r="I185" s="225"/>
      <c r="J185" s="226">
        <f>ROUND(I185*H185,2)</f>
        <v>0</v>
      </c>
      <c r="K185" s="222" t="s">
        <v>972</v>
      </c>
      <c r="L185" s="71"/>
      <c r="M185" s="227" t="s">
        <v>21</v>
      </c>
      <c r="N185" s="228" t="s">
        <v>42</v>
      </c>
      <c r="O185" s="46"/>
      <c r="P185" s="229">
        <f>O185*H185</f>
        <v>0</v>
      </c>
      <c r="Q185" s="229">
        <v>1.04331</v>
      </c>
      <c r="R185" s="229">
        <f>Q185*H185</f>
        <v>1.4752403399999998</v>
      </c>
      <c r="S185" s="229">
        <v>0</v>
      </c>
      <c r="T185" s="230">
        <f>S185*H185</f>
        <v>0</v>
      </c>
      <c r="AR185" s="23" t="s">
        <v>153</v>
      </c>
      <c r="AT185" s="23" t="s">
        <v>134</v>
      </c>
      <c r="AU185" s="23" t="s">
        <v>80</v>
      </c>
      <c r="AY185" s="23" t="s">
        <v>133</v>
      </c>
      <c r="BE185" s="231">
        <f>IF(N185="základní",J185,0)</f>
        <v>0</v>
      </c>
      <c r="BF185" s="231">
        <f>IF(N185="snížená",J185,0)</f>
        <v>0</v>
      </c>
      <c r="BG185" s="231">
        <f>IF(N185="zákl. přenesená",J185,0)</f>
        <v>0</v>
      </c>
      <c r="BH185" s="231">
        <f>IF(N185="sníž. přenesená",J185,0)</f>
        <v>0</v>
      </c>
      <c r="BI185" s="231">
        <f>IF(N185="nulová",J185,0)</f>
        <v>0</v>
      </c>
      <c r="BJ185" s="23" t="s">
        <v>78</v>
      </c>
      <c r="BK185" s="231">
        <f>ROUND(I185*H185,2)</f>
        <v>0</v>
      </c>
      <c r="BL185" s="23" t="s">
        <v>153</v>
      </c>
      <c r="BM185" s="23" t="s">
        <v>1113</v>
      </c>
    </row>
    <row r="186" s="1" customFormat="1">
      <c r="B186" s="45"/>
      <c r="C186" s="73"/>
      <c r="D186" s="232" t="s">
        <v>189</v>
      </c>
      <c r="E186" s="73"/>
      <c r="F186" s="233" t="s">
        <v>1114</v>
      </c>
      <c r="G186" s="73"/>
      <c r="H186" s="73"/>
      <c r="I186" s="190"/>
      <c r="J186" s="73"/>
      <c r="K186" s="73"/>
      <c r="L186" s="71"/>
      <c r="M186" s="234"/>
      <c r="N186" s="46"/>
      <c r="O186" s="46"/>
      <c r="P186" s="46"/>
      <c r="Q186" s="46"/>
      <c r="R186" s="46"/>
      <c r="S186" s="46"/>
      <c r="T186" s="94"/>
      <c r="AT186" s="23" t="s">
        <v>189</v>
      </c>
      <c r="AU186" s="23" t="s">
        <v>80</v>
      </c>
    </row>
    <row r="187" s="11" customFormat="1">
      <c r="B187" s="238"/>
      <c r="C187" s="239"/>
      <c r="D187" s="232" t="s">
        <v>201</v>
      </c>
      <c r="E187" s="240" t="s">
        <v>21</v>
      </c>
      <c r="F187" s="241" t="s">
        <v>1115</v>
      </c>
      <c r="G187" s="239"/>
      <c r="H187" s="242">
        <v>1.4139999999999999</v>
      </c>
      <c r="I187" s="243"/>
      <c r="J187" s="239"/>
      <c r="K187" s="239"/>
      <c r="L187" s="244"/>
      <c r="M187" s="245"/>
      <c r="N187" s="246"/>
      <c r="O187" s="246"/>
      <c r="P187" s="246"/>
      <c r="Q187" s="246"/>
      <c r="R187" s="246"/>
      <c r="S187" s="246"/>
      <c r="T187" s="247"/>
      <c r="AT187" s="248" t="s">
        <v>201</v>
      </c>
      <c r="AU187" s="248" t="s">
        <v>80</v>
      </c>
      <c r="AV187" s="11" t="s">
        <v>80</v>
      </c>
      <c r="AW187" s="11" t="s">
        <v>34</v>
      </c>
      <c r="AX187" s="11" t="s">
        <v>78</v>
      </c>
      <c r="AY187" s="248" t="s">
        <v>133</v>
      </c>
    </row>
    <row r="188" s="1" customFormat="1" ht="25.5" customHeight="1">
      <c r="B188" s="45"/>
      <c r="C188" s="220" t="s">
        <v>403</v>
      </c>
      <c r="D188" s="220" t="s">
        <v>134</v>
      </c>
      <c r="E188" s="221" t="s">
        <v>1116</v>
      </c>
      <c r="F188" s="222" t="s">
        <v>1117</v>
      </c>
      <c r="G188" s="223" t="s">
        <v>197</v>
      </c>
      <c r="H188" s="224">
        <v>9.1799999999999997</v>
      </c>
      <c r="I188" s="225"/>
      <c r="J188" s="226">
        <f>ROUND(I188*H188,2)</f>
        <v>0</v>
      </c>
      <c r="K188" s="222" t="s">
        <v>972</v>
      </c>
      <c r="L188" s="71"/>
      <c r="M188" s="227" t="s">
        <v>21</v>
      </c>
      <c r="N188" s="228" t="s">
        <v>42</v>
      </c>
      <c r="O188" s="46"/>
      <c r="P188" s="229">
        <f>O188*H188</f>
        <v>0</v>
      </c>
      <c r="Q188" s="229">
        <v>3.11388</v>
      </c>
      <c r="R188" s="229">
        <f>Q188*H188</f>
        <v>28.585418399999998</v>
      </c>
      <c r="S188" s="229">
        <v>0</v>
      </c>
      <c r="T188" s="230">
        <f>S188*H188</f>
        <v>0</v>
      </c>
      <c r="AR188" s="23" t="s">
        <v>153</v>
      </c>
      <c r="AT188" s="23" t="s">
        <v>134</v>
      </c>
      <c r="AU188" s="23" t="s">
        <v>80</v>
      </c>
      <c r="AY188" s="23" t="s">
        <v>133</v>
      </c>
      <c r="BE188" s="231">
        <f>IF(N188="základní",J188,0)</f>
        <v>0</v>
      </c>
      <c r="BF188" s="231">
        <f>IF(N188="snížená",J188,0)</f>
        <v>0</v>
      </c>
      <c r="BG188" s="231">
        <f>IF(N188="zákl. přenesená",J188,0)</f>
        <v>0</v>
      </c>
      <c r="BH188" s="231">
        <f>IF(N188="sníž. přenesená",J188,0)</f>
        <v>0</v>
      </c>
      <c r="BI188" s="231">
        <f>IF(N188="nulová",J188,0)</f>
        <v>0</v>
      </c>
      <c r="BJ188" s="23" t="s">
        <v>78</v>
      </c>
      <c r="BK188" s="231">
        <f>ROUND(I188*H188,2)</f>
        <v>0</v>
      </c>
      <c r="BL188" s="23" t="s">
        <v>153</v>
      </c>
      <c r="BM188" s="23" t="s">
        <v>1118</v>
      </c>
    </row>
    <row r="189" s="1" customFormat="1">
      <c r="B189" s="45"/>
      <c r="C189" s="73"/>
      <c r="D189" s="232" t="s">
        <v>189</v>
      </c>
      <c r="E189" s="73"/>
      <c r="F189" s="233" t="s">
        <v>1119</v>
      </c>
      <c r="G189" s="73"/>
      <c r="H189" s="73"/>
      <c r="I189" s="190"/>
      <c r="J189" s="73"/>
      <c r="K189" s="73"/>
      <c r="L189" s="71"/>
      <c r="M189" s="234"/>
      <c r="N189" s="46"/>
      <c r="O189" s="46"/>
      <c r="P189" s="46"/>
      <c r="Q189" s="46"/>
      <c r="R189" s="46"/>
      <c r="S189" s="46"/>
      <c r="T189" s="94"/>
      <c r="AT189" s="23" t="s">
        <v>189</v>
      </c>
      <c r="AU189" s="23" t="s">
        <v>80</v>
      </c>
    </row>
    <row r="190" s="12" customFormat="1">
      <c r="B190" s="252"/>
      <c r="C190" s="253"/>
      <c r="D190" s="232" t="s">
        <v>201</v>
      </c>
      <c r="E190" s="254" t="s">
        <v>21</v>
      </c>
      <c r="F190" s="255" t="s">
        <v>1120</v>
      </c>
      <c r="G190" s="253"/>
      <c r="H190" s="254" t="s">
        <v>21</v>
      </c>
      <c r="I190" s="256"/>
      <c r="J190" s="253"/>
      <c r="K190" s="253"/>
      <c r="L190" s="257"/>
      <c r="M190" s="258"/>
      <c r="N190" s="259"/>
      <c r="O190" s="259"/>
      <c r="P190" s="259"/>
      <c r="Q190" s="259"/>
      <c r="R190" s="259"/>
      <c r="S190" s="259"/>
      <c r="T190" s="260"/>
      <c r="AT190" s="261" t="s">
        <v>201</v>
      </c>
      <c r="AU190" s="261" t="s">
        <v>80</v>
      </c>
      <c r="AV190" s="12" t="s">
        <v>78</v>
      </c>
      <c r="AW190" s="12" t="s">
        <v>34</v>
      </c>
      <c r="AX190" s="12" t="s">
        <v>71</v>
      </c>
      <c r="AY190" s="261" t="s">
        <v>133</v>
      </c>
    </row>
    <row r="191" s="11" customFormat="1">
      <c r="B191" s="238"/>
      <c r="C191" s="239"/>
      <c r="D191" s="232" t="s">
        <v>201</v>
      </c>
      <c r="E191" s="240" t="s">
        <v>21</v>
      </c>
      <c r="F191" s="241" t="s">
        <v>1121</v>
      </c>
      <c r="G191" s="239"/>
      <c r="H191" s="242">
        <v>4.5</v>
      </c>
      <c r="I191" s="243"/>
      <c r="J191" s="239"/>
      <c r="K191" s="239"/>
      <c r="L191" s="244"/>
      <c r="M191" s="245"/>
      <c r="N191" s="246"/>
      <c r="O191" s="246"/>
      <c r="P191" s="246"/>
      <c r="Q191" s="246"/>
      <c r="R191" s="246"/>
      <c r="S191" s="246"/>
      <c r="T191" s="247"/>
      <c r="AT191" s="248" t="s">
        <v>201</v>
      </c>
      <c r="AU191" s="248" t="s">
        <v>80</v>
      </c>
      <c r="AV191" s="11" t="s">
        <v>80</v>
      </c>
      <c r="AW191" s="11" t="s">
        <v>34</v>
      </c>
      <c r="AX191" s="11" t="s">
        <v>71</v>
      </c>
      <c r="AY191" s="248" t="s">
        <v>133</v>
      </c>
    </row>
    <row r="192" s="11" customFormat="1">
      <c r="B192" s="238"/>
      <c r="C192" s="239"/>
      <c r="D192" s="232" t="s">
        <v>201</v>
      </c>
      <c r="E192" s="240" t="s">
        <v>21</v>
      </c>
      <c r="F192" s="241" t="s">
        <v>1122</v>
      </c>
      <c r="G192" s="239"/>
      <c r="H192" s="242">
        <v>4.6799999999999997</v>
      </c>
      <c r="I192" s="243"/>
      <c r="J192" s="239"/>
      <c r="K192" s="239"/>
      <c r="L192" s="244"/>
      <c r="M192" s="245"/>
      <c r="N192" s="246"/>
      <c r="O192" s="246"/>
      <c r="P192" s="246"/>
      <c r="Q192" s="246"/>
      <c r="R192" s="246"/>
      <c r="S192" s="246"/>
      <c r="T192" s="247"/>
      <c r="AT192" s="248" t="s">
        <v>201</v>
      </c>
      <c r="AU192" s="248" t="s">
        <v>80</v>
      </c>
      <c r="AV192" s="11" t="s">
        <v>80</v>
      </c>
      <c r="AW192" s="11" t="s">
        <v>34</v>
      </c>
      <c r="AX192" s="11" t="s">
        <v>71</v>
      </c>
      <c r="AY192" s="248" t="s">
        <v>133</v>
      </c>
    </row>
    <row r="193" s="13" customFormat="1">
      <c r="B193" s="262"/>
      <c r="C193" s="263"/>
      <c r="D193" s="232" t="s">
        <v>201</v>
      </c>
      <c r="E193" s="264" t="s">
        <v>21</v>
      </c>
      <c r="F193" s="265" t="s">
        <v>248</v>
      </c>
      <c r="G193" s="263"/>
      <c r="H193" s="266">
        <v>9.1799999999999997</v>
      </c>
      <c r="I193" s="267"/>
      <c r="J193" s="263"/>
      <c r="K193" s="263"/>
      <c r="L193" s="268"/>
      <c r="M193" s="269"/>
      <c r="N193" s="270"/>
      <c r="O193" s="270"/>
      <c r="P193" s="270"/>
      <c r="Q193" s="270"/>
      <c r="R193" s="270"/>
      <c r="S193" s="270"/>
      <c r="T193" s="271"/>
      <c r="AT193" s="272" t="s">
        <v>201</v>
      </c>
      <c r="AU193" s="272" t="s">
        <v>80</v>
      </c>
      <c r="AV193" s="13" t="s">
        <v>153</v>
      </c>
      <c r="AW193" s="13" t="s">
        <v>34</v>
      </c>
      <c r="AX193" s="13" t="s">
        <v>78</v>
      </c>
      <c r="AY193" s="272" t="s">
        <v>133</v>
      </c>
    </row>
    <row r="194" s="1" customFormat="1" ht="25.5" customHeight="1">
      <c r="B194" s="45"/>
      <c r="C194" s="220" t="s">
        <v>409</v>
      </c>
      <c r="D194" s="220" t="s">
        <v>134</v>
      </c>
      <c r="E194" s="221" t="s">
        <v>1123</v>
      </c>
      <c r="F194" s="222" t="s">
        <v>1124</v>
      </c>
      <c r="G194" s="223" t="s">
        <v>236</v>
      </c>
      <c r="H194" s="224">
        <v>10.09</v>
      </c>
      <c r="I194" s="225"/>
      <c r="J194" s="226">
        <f>ROUND(I194*H194,2)</f>
        <v>0</v>
      </c>
      <c r="K194" s="222" t="s">
        <v>972</v>
      </c>
      <c r="L194" s="71"/>
      <c r="M194" s="227" t="s">
        <v>21</v>
      </c>
      <c r="N194" s="228" t="s">
        <v>42</v>
      </c>
      <c r="O194" s="46"/>
      <c r="P194" s="229">
        <f>O194*H194</f>
        <v>0</v>
      </c>
      <c r="Q194" s="229">
        <v>0.00033</v>
      </c>
      <c r="R194" s="229">
        <f>Q194*H194</f>
        <v>0.0033297000000000001</v>
      </c>
      <c r="S194" s="229">
        <v>0</v>
      </c>
      <c r="T194" s="230">
        <f>S194*H194</f>
        <v>0</v>
      </c>
      <c r="AR194" s="23" t="s">
        <v>153</v>
      </c>
      <c r="AT194" s="23" t="s">
        <v>134</v>
      </c>
      <c r="AU194" s="23" t="s">
        <v>80</v>
      </c>
      <c r="AY194" s="23" t="s">
        <v>133</v>
      </c>
      <c r="BE194" s="231">
        <f>IF(N194="základní",J194,0)</f>
        <v>0</v>
      </c>
      <c r="BF194" s="231">
        <f>IF(N194="snížená",J194,0)</f>
        <v>0</v>
      </c>
      <c r="BG194" s="231">
        <f>IF(N194="zákl. přenesená",J194,0)</f>
        <v>0</v>
      </c>
      <c r="BH194" s="231">
        <f>IF(N194="sníž. přenesená",J194,0)</f>
        <v>0</v>
      </c>
      <c r="BI194" s="231">
        <f>IF(N194="nulová",J194,0)</f>
        <v>0</v>
      </c>
      <c r="BJ194" s="23" t="s">
        <v>78</v>
      </c>
      <c r="BK194" s="231">
        <f>ROUND(I194*H194,2)</f>
        <v>0</v>
      </c>
      <c r="BL194" s="23" t="s">
        <v>153</v>
      </c>
      <c r="BM194" s="23" t="s">
        <v>1125</v>
      </c>
    </row>
    <row r="195" s="1" customFormat="1">
      <c r="B195" s="45"/>
      <c r="C195" s="73"/>
      <c r="D195" s="232" t="s">
        <v>189</v>
      </c>
      <c r="E195" s="73"/>
      <c r="F195" s="233" t="s">
        <v>1126</v>
      </c>
      <c r="G195" s="73"/>
      <c r="H195" s="73"/>
      <c r="I195" s="190"/>
      <c r="J195" s="73"/>
      <c r="K195" s="73"/>
      <c r="L195" s="71"/>
      <c r="M195" s="234"/>
      <c r="N195" s="46"/>
      <c r="O195" s="46"/>
      <c r="P195" s="46"/>
      <c r="Q195" s="46"/>
      <c r="R195" s="46"/>
      <c r="S195" s="46"/>
      <c r="T195" s="94"/>
      <c r="AT195" s="23" t="s">
        <v>189</v>
      </c>
      <c r="AU195" s="23" t="s">
        <v>80</v>
      </c>
    </row>
    <row r="196" s="11" customFormat="1">
      <c r="B196" s="238"/>
      <c r="C196" s="239"/>
      <c r="D196" s="232" t="s">
        <v>201</v>
      </c>
      <c r="E196" s="240" t="s">
        <v>21</v>
      </c>
      <c r="F196" s="241" t="s">
        <v>1127</v>
      </c>
      <c r="G196" s="239"/>
      <c r="H196" s="242">
        <v>10.09</v>
      </c>
      <c r="I196" s="243"/>
      <c r="J196" s="239"/>
      <c r="K196" s="239"/>
      <c r="L196" s="244"/>
      <c r="M196" s="245"/>
      <c r="N196" s="246"/>
      <c r="O196" s="246"/>
      <c r="P196" s="246"/>
      <c r="Q196" s="246"/>
      <c r="R196" s="246"/>
      <c r="S196" s="246"/>
      <c r="T196" s="247"/>
      <c r="AT196" s="248" t="s">
        <v>201</v>
      </c>
      <c r="AU196" s="248" t="s">
        <v>80</v>
      </c>
      <c r="AV196" s="11" t="s">
        <v>80</v>
      </c>
      <c r="AW196" s="11" t="s">
        <v>34</v>
      </c>
      <c r="AX196" s="11" t="s">
        <v>78</v>
      </c>
      <c r="AY196" s="248" t="s">
        <v>133</v>
      </c>
    </row>
    <row r="197" s="1" customFormat="1" ht="16.5" customHeight="1">
      <c r="B197" s="45"/>
      <c r="C197" s="273" t="s">
        <v>414</v>
      </c>
      <c r="D197" s="273" t="s">
        <v>293</v>
      </c>
      <c r="E197" s="274" t="s">
        <v>1128</v>
      </c>
      <c r="F197" s="275" t="s">
        <v>1129</v>
      </c>
      <c r="G197" s="276" t="s">
        <v>236</v>
      </c>
      <c r="H197" s="277">
        <v>10.09</v>
      </c>
      <c r="I197" s="278"/>
      <c r="J197" s="279">
        <f>ROUND(I197*H197,2)</f>
        <v>0</v>
      </c>
      <c r="K197" s="275" t="s">
        <v>21</v>
      </c>
      <c r="L197" s="280"/>
      <c r="M197" s="281" t="s">
        <v>21</v>
      </c>
      <c r="N197" s="282" t="s">
        <v>42</v>
      </c>
      <c r="O197" s="46"/>
      <c r="P197" s="229">
        <f>O197*H197</f>
        <v>0</v>
      </c>
      <c r="Q197" s="229">
        <v>0.018929999999999999</v>
      </c>
      <c r="R197" s="229">
        <f>Q197*H197</f>
        <v>0.1910037</v>
      </c>
      <c r="S197" s="229">
        <v>0</v>
      </c>
      <c r="T197" s="230">
        <f>S197*H197</f>
        <v>0</v>
      </c>
      <c r="AR197" s="23" t="s">
        <v>174</v>
      </c>
      <c r="AT197" s="23" t="s">
        <v>293</v>
      </c>
      <c r="AU197" s="23" t="s">
        <v>80</v>
      </c>
      <c r="AY197" s="23" t="s">
        <v>133</v>
      </c>
      <c r="BE197" s="231">
        <f>IF(N197="základní",J197,0)</f>
        <v>0</v>
      </c>
      <c r="BF197" s="231">
        <f>IF(N197="snížená",J197,0)</f>
        <v>0</v>
      </c>
      <c r="BG197" s="231">
        <f>IF(N197="zákl. přenesená",J197,0)</f>
        <v>0</v>
      </c>
      <c r="BH197" s="231">
        <f>IF(N197="sníž. přenesená",J197,0)</f>
        <v>0</v>
      </c>
      <c r="BI197" s="231">
        <f>IF(N197="nulová",J197,0)</f>
        <v>0</v>
      </c>
      <c r="BJ197" s="23" t="s">
        <v>78</v>
      </c>
      <c r="BK197" s="231">
        <f>ROUND(I197*H197,2)</f>
        <v>0</v>
      </c>
      <c r="BL197" s="23" t="s">
        <v>153</v>
      </c>
      <c r="BM197" s="23" t="s">
        <v>1130</v>
      </c>
    </row>
    <row r="198" s="1" customFormat="1" ht="25.5" customHeight="1">
      <c r="B198" s="45"/>
      <c r="C198" s="220" t="s">
        <v>419</v>
      </c>
      <c r="D198" s="220" t="s">
        <v>134</v>
      </c>
      <c r="E198" s="221" t="s">
        <v>1131</v>
      </c>
      <c r="F198" s="222" t="s">
        <v>1132</v>
      </c>
      <c r="G198" s="223" t="s">
        <v>137</v>
      </c>
      <c r="H198" s="224">
        <v>12</v>
      </c>
      <c r="I198" s="225"/>
      <c r="J198" s="226">
        <f>ROUND(I198*H198,2)</f>
        <v>0</v>
      </c>
      <c r="K198" s="222" t="s">
        <v>972</v>
      </c>
      <c r="L198" s="71"/>
      <c r="M198" s="227" t="s">
        <v>21</v>
      </c>
      <c r="N198" s="228" t="s">
        <v>42</v>
      </c>
      <c r="O198" s="46"/>
      <c r="P198" s="229">
        <f>O198*H198</f>
        <v>0</v>
      </c>
      <c r="Q198" s="229">
        <v>0.14401</v>
      </c>
      <c r="R198" s="229">
        <f>Q198*H198</f>
        <v>1.7281200000000001</v>
      </c>
      <c r="S198" s="229">
        <v>0</v>
      </c>
      <c r="T198" s="230">
        <f>S198*H198</f>
        <v>0</v>
      </c>
      <c r="AR198" s="23" t="s">
        <v>153</v>
      </c>
      <c r="AT198" s="23" t="s">
        <v>134</v>
      </c>
      <c r="AU198" s="23" t="s">
        <v>80</v>
      </c>
      <c r="AY198" s="23" t="s">
        <v>133</v>
      </c>
      <c r="BE198" s="231">
        <f>IF(N198="základní",J198,0)</f>
        <v>0</v>
      </c>
      <c r="BF198" s="231">
        <f>IF(N198="snížená",J198,0)</f>
        <v>0</v>
      </c>
      <c r="BG198" s="231">
        <f>IF(N198="zákl. přenesená",J198,0)</f>
        <v>0</v>
      </c>
      <c r="BH198" s="231">
        <f>IF(N198="sníž. přenesená",J198,0)</f>
        <v>0</v>
      </c>
      <c r="BI198" s="231">
        <f>IF(N198="nulová",J198,0)</f>
        <v>0</v>
      </c>
      <c r="BJ198" s="23" t="s">
        <v>78</v>
      </c>
      <c r="BK198" s="231">
        <f>ROUND(I198*H198,2)</f>
        <v>0</v>
      </c>
      <c r="BL198" s="23" t="s">
        <v>153</v>
      </c>
      <c r="BM198" s="23" t="s">
        <v>1133</v>
      </c>
    </row>
    <row r="199" s="1" customFormat="1">
      <c r="B199" s="45"/>
      <c r="C199" s="73"/>
      <c r="D199" s="232" t="s">
        <v>189</v>
      </c>
      <c r="E199" s="73"/>
      <c r="F199" s="233" t="s">
        <v>1134</v>
      </c>
      <c r="G199" s="73"/>
      <c r="H199" s="73"/>
      <c r="I199" s="190"/>
      <c r="J199" s="73"/>
      <c r="K199" s="73"/>
      <c r="L199" s="71"/>
      <c r="M199" s="234"/>
      <c r="N199" s="46"/>
      <c r="O199" s="46"/>
      <c r="P199" s="46"/>
      <c r="Q199" s="46"/>
      <c r="R199" s="46"/>
      <c r="S199" s="46"/>
      <c r="T199" s="94"/>
      <c r="AT199" s="23" t="s">
        <v>189</v>
      </c>
      <c r="AU199" s="23" t="s">
        <v>80</v>
      </c>
    </row>
    <row r="200" s="1" customFormat="1" ht="16.5" customHeight="1">
      <c r="B200" s="45"/>
      <c r="C200" s="273" t="s">
        <v>423</v>
      </c>
      <c r="D200" s="273" t="s">
        <v>293</v>
      </c>
      <c r="E200" s="274" t="s">
        <v>1135</v>
      </c>
      <c r="F200" s="275" t="s">
        <v>1136</v>
      </c>
      <c r="G200" s="276" t="s">
        <v>137</v>
      </c>
      <c r="H200" s="277">
        <v>12</v>
      </c>
      <c r="I200" s="278"/>
      <c r="J200" s="279">
        <f>ROUND(I200*H200,2)</f>
        <v>0</v>
      </c>
      <c r="K200" s="275" t="s">
        <v>972</v>
      </c>
      <c r="L200" s="280"/>
      <c r="M200" s="281" t="s">
        <v>21</v>
      </c>
      <c r="N200" s="282" t="s">
        <v>42</v>
      </c>
      <c r="O200" s="46"/>
      <c r="P200" s="229">
        <f>O200*H200</f>
        <v>0</v>
      </c>
      <c r="Q200" s="229">
        <v>4.8849999999999998</v>
      </c>
      <c r="R200" s="229">
        <f>Q200*H200</f>
        <v>58.619999999999997</v>
      </c>
      <c r="S200" s="229">
        <v>0</v>
      </c>
      <c r="T200" s="230">
        <f>S200*H200</f>
        <v>0</v>
      </c>
      <c r="AR200" s="23" t="s">
        <v>174</v>
      </c>
      <c r="AT200" s="23" t="s">
        <v>293</v>
      </c>
      <c r="AU200" s="23" t="s">
        <v>80</v>
      </c>
      <c r="AY200" s="23" t="s">
        <v>133</v>
      </c>
      <c r="BE200" s="231">
        <f>IF(N200="základní",J200,0)</f>
        <v>0</v>
      </c>
      <c r="BF200" s="231">
        <f>IF(N200="snížená",J200,0)</f>
        <v>0</v>
      </c>
      <c r="BG200" s="231">
        <f>IF(N200="zákl. přenesená",J200,0)</f>
        <v>0</v>
      </c>
      <c r="BH200" s="231">
        <f>IF(N200="sníž. přenesená",J200,0)</f>
        <v>0</v>
      </c>
      <c r="BI200" s="231">
        <f>IF(N200="nulová",J200,0)</f>
        <v>0</v>
      </c>
      <c r="BJ200" s="23" t="s">
        <v>78</v>
      </c>
      <c r="BK200" s="231">
        <f>ROUND(I200*H200,2)</f>
        <v>0</v>
      </c>
      <c r="BL200" s="23" t="s">
        <v>153</v>
      </c>
      <c r="BM200" s="23" t="s">
        <v>1137</v>
      </c>
    </row>
    <row r="201" s="10" customFormat="1" ht="29.88" customHeight="1">
      <c r="B201" s="204"/>
      <c r="C201" s="205"/>
      <c r="D201" s="206" t="s">
        <v>70</v>
      </c>
      <c r="E201" s="218" t="s">
        <v>153</v>
      </c>
      <c r="F201" s="218" t="s">
        <v>427</v>
      </c>
      <c r="G201" s="205"/>
      <c r="H201" s="205"/>
      <c r="I201" s="208"/>
      <c r="J201" s="219">
        <f>BK201</f>
        <v>0</v>
      </c>
      <c r="K201" s="205"/>
      <c r="L201" s="210"/>
      <c r="M201" s="211"/>
      <c r="N201" s="212"/>
      <c r="O201" s="212"/>
      <c r="P201" s="213">
        <f>SUM(P202:P216)</f>
        <v>0</v>
      </c>
      <c r="Q201" s="212"/>
      <c r="R201" s="213">
        <f>SUM(R202:R216)</f>
        <v>45.558371819999998</v>
      </c>
      <c r="S201" s="212"/>
      <c r="T201" s="214">
        <f>SUM(T202:T216)</f>
        <v>0</v>
      </c>
      <c r="AR201" s="215" t="s">
        <v>78</v>
      </c>
      <c r="AT201" s="216" t="s">
        <v>70</v>
      </c>
      <c r="AU201" s="216" t="s">
        <v>78</v>
      </c>
      <c r="AY201" s="215" t="s">
        <v>133</v>
      </c>
      <c r="BK201" s="217">
        <f>SUM(BK202:BK216)</f>
        <v>0</v>
      </c>
    </row>
    <row r="202" s="1" customFormat="1" ht="25.5" customHeight="1">
      <c r="B202" s="45"/>
      <c r="C202" s="220" t="s">
        <v>428</v>
      </c>
      <c r="D202" s="220" t="s">
        <v>134</v>
      </c>
      <c r="E202" s="221" t="s">
        <v>1138</v>
      </c>
      <c r="F202" s="222" t="s">
        <v>1139</v>
      </c>
      <c r="G202" s="223" t="s">
        <v>187</v>
      </c>
      <c r="H202" s="224">
        <v>21.524999999999999</v>
      </c>
      <c r="I202" s="225"/>
      <c r="J202" s="226">
        <f>ROUND(I202*H202,2)</f>
        <v>0</v>
      </c>
      <c r="K202" s="222" t="s">
        <v>972</v>
      </c>
      <c r="L202" s="71"/>
      <c r="M202" s="227" t="s">
        <v>21</v>
      </c>
      <c r="N202" s="228" t="s">
        <v>42</v>
      </c>
      <c r="O202" s="46"/>
      <c r="P202" s="229">
        <f>O202*H202</f>
        <v>0</v>
      </c>
      <c r="Q202" s="229">
        <v>0</v>
      </c>
      <c r="R202" s="229">
        <f>Q202*H202</f>
        <v>0</v>
      </c>
      <c r="S202" s="229">
        <v>0</v>
      </c>
      <c r="T202" s="230">
        <f>S202*H202</f>
        <v>0</v>
      </c>
      <c r="AR202" s="23" t="s">
        <v>153</v>
      </c>
      <c r="AT202" s="23" t="s">
        <v>134</v>
      </c>
      <c r="AU202" s="23" t="s">
        <v>80</v>
      </c>
      <c r="AY202" s="23" t="s">
        <v>133</v>
      </c>
      <c r="BE202" s="231">
        <f>IF(N202="základní",J202,0)</f>
        <v>0</v>
      </c>
      <c r="BF202" s="231">
        <f>IF(N202="snížená",J202,0)</f>
        <v>0</v>
      </c>
      <c r="BG202" s="231">
        <f>IF(N202="zákl. přenesená",J202,0)</f>
        <v>0</v>
      </c>
      <c r="BH202" s="231">
        <f>IF(N202="sníž. přenesená",J202,0)</f>
        <v>0</v>
      </c>
      <c r="BI202" s="231">
        <f>IF(N202="nulová",J202,0)</f>
        <v>0</v>
      </c>
      <c r="BJ202" s="23" t="s">
        <v>78</v>
      </c>
      <c r="BK202" s="231">
        <f>ROUND(I202*H202,2)</f>
        <v>0</v>
      </c>
      <c r="BL202" s="23" t="s">
        <v>153</v>
      </c>
      <c r="BM202" s="23" t="s">
        <v>1140</v>
      </c>
    </row>
    <row r="203" s="1" customFormat="1">
      <c r="B203" s="45"/>
      <c r="C203" s="73"/>
      <c r="D203" s="232" t="s">
        <v>189</v>
      </c>
      <c r="E203" s="73"/>
      <c r="F203" s="233" t="s">
        <v>1141</v>
      </c>
      <c r="G203" s="73"/>
      <c r="H203" s="73"/>
      <c r="I203" s="190"/>
      <c r="J203" s="73"/>
      <c r="K203" s="73"/>
      <c r="L203" s="71"/>
      <c r="M203" s="234"/>
      <c r="N203" s="46"/>
      <c r="O203" s="46"/>
      <c r="P203" s="46"/>
      <c r="Q203" s="46"/>
      <c r="R203" s="46"/>
      <c r="S203" s="46"/>
      <c r="T203" s="94"/>
      <c r="AT203" s="23" t="s">
        <v>189</v>
      </c>
      <c r="AU203" s="23" t="s">
        <v>80</v>
      </c>
    </row>
    <row r="204" s="12" customFormat="1">
      <c r="B204" s="252"/>
      <c r="C204" s="253"/>
      <c r="D204" s="232" t="s">
        <v>201</v>
      </c>
      <c r="E204" s="254" t="s">
        <v>21</v>
      </c>
      <c r="F204" s="255" t="s">
        <v>1142</v>
      </c>
      <c r="G204" s="253"/>
      <c r="H204" s="254" t="s">
        <v>21</v>
      </c>
      <c r="I204" s="256"/>
      <c r="J204" s="253"/>
      <c r="K204" s="253"/>
      <c r="L204" s="257"/>
      <c r="M204" s="258"/>
      <c r="N204" s="259"/>
      <c r="O204" s="259"/>
      <c r="P204" s="259"/>
      <c r="Q204" s="259"/>
      <c r="R204" s="259"/>
      <c r="S204" s="259"/>
      <c r="T204" s="260"/>
      <c r="AT204" s="261" t="s">
        <v>201</v>
      </c>
      <c r="AU204" s="261" t="s">
        <v>80</v>
      </c>
      <c r="AV204" s="12" t="s">
        <v>78</v>
      </c>
      <c r="AW204" s="12" t="s">
        <v>34</v>
      </c>
      <c r="AX204" s="12" t="s">
        <v>71</v>
      </c>
      <c r="AY204" s="261" t="s">
        <v>133</v>
      </c>
    </row>
    <row r="205" s="11" customFormat="1">
      <c r="B205" s="238"/>
      <c r="C205" s="239"/>
      <c r="D205" s="232" t="s">
        <v>201</v>
      </c>
      <c r="E205" s="240" t="s">
        <v>21</v>
      </c>
      <c r="F205" s="241" t="s">
        <v>1143</v>
      </c>
      <c r="G205" s="239"/>
      <c r="H205" s="242">
        <v>4.7249999999999996</v>
      </c>
      <c r="I205" s="243"/>
      <c r="J205" s="239"/>
      <c r="K205" s="239"/>
      <c r="L205" s="244"/>
      <c r="M205" s="245"/>
      <c r="N205" s="246"/>
      <c r="O205" s="246"/>
      <c r="P205" s="246"/>
      <c r="Q205" s="246"/>
      <c r="R205" s="246"/>
      <c r="S205" s="246"/>
      <c r="T205" s="247"/>
      <c r="AT205" s="248" t="s">
        <v>201</v>
      </c>
      <c r="AU205" s="248" t="s">
        <v>80</v>
      </c>
      <c r="AV205" s="11" t="s">
        <v>80</v>
      </c>
      <c r="AW205" s="11" t="s">
        <v>34</v>
      </c>
      <c r="AX205" s="11" t="s">
        <v>71</v>
      </c>
      <c r="AY205" s="248" t="s">
        <v>133</v>
      </c>
    </row>
    <row r="206" s="12" customFormat="1">
      <c r="B206" s="252"/>
      <c r="C206" s="253"/>
      <c r="D206" s="232" t="s">
        <v>201</v>
      </c>
      <c r="E206" s="254" t="s">
        <v>21</v>
      </c>
      <c r="F206" s="255" t="s">
        <v>1144</v>
      </c>
      <c r="G206" s="253"/>
      <c r="H206" s="254" t="s">
        <v>21</v>
      </c>
      <c r="I206" s="256"/>
      <c r="J206" s="253"/>
      <c r="K206" s="253"/>
      <c r="L206" s="257"/>
      <c r="M206" s="258"/>
      <c r="N206" s="259"/>
      <c r="O206" s="259"/>
      <c r="P206" s="259"/>
      <c r="Q206" s="259"/>
      <c r="R206" s="259"/>
      <c r="S206" s="259"/>
      <c r="T206" s="260"/>
      <c r="AT206" s="261" t="s">
        <v>201</v>
      </c>
      <c r="AU206" s="261" t="s">
        <v>80</v>
      </c>
      <c r="AV206" s="12" t="s">
        <v>78</v>
      </c>
      <c r="AW206" s="12" t="s">
        <v>34</v>
      </c>
      <c r="AX206" s="12" t="s">
        <v>71</v>
      </c>
      <c r="AY206" s="261" t="s">
        <v>133</v>
      </c>
    </row>
    <row r="207" s="11" customFormat="1">
      <c r="B207" s="238"/>
      <c r="C207" s="239"/>
      <c r="D207" s="232" t="s">
        <v>201</v>
      </c>
      <c r="E207" s="240" t="s">
        <v>21</v>
      </c>
      <c r="F207" s="241" t="s">
        <v>1145</v>
      </c>
      <c r="G207" s="239"/>
      <c r="H207" s="242">
        <v>16.800000000000001</v>
      </c>
      <c r="I207" s="243"/>
      <c r="J207" s="239"/>
      <c r="K207" s="239"/>
      <c r="L207" s="244"/>
      <c r="M207" s="245"/>
      <c r="N207" s="246"/>
      <c r="O207" s="246"/>
      <c r="P207" s="246"/>
      <c r="Q207" s="246"/>
      <c r="R207" s="246"/>
      <c r="S207" s="246"/>
      <c r="T207" s="247"/>
      <c r="AT207" s="248" t="s">
        <v>201</v>
      </c>
      <c r="AU207" s="248" t="s">
        <v>80</v>
      </c>
      <c r="AV207" s="11" t="s">
        <v>80</v>
      </c>
      <c r="AW207" s="11" t="s">
        <v>34</v>
      </c>
      <c r="AX207" s="11" t="s">
        <v>71</v>
      </c>
      <c r="AY207" s="248" t="s">
        <v>133</v>
      </c>
    </row>
    <row r="208" s="13" customFormat="1">
      <c r="B208" s="262"/>
      <c r="C208" s="263"/>
      <c r="D208" s="232" t="s">
        <v>201</v>
      </c>
      <c r="E208" s="264" t="s">
        <v>21</v>
      </c>
      <c r="F208" s="265" t="s">
        <v>248</v>
      </c>
      <c r="G208" s="263"/>
      <c r="H208" s="266">
        <v>21.524999999999999</v>
      </c>
      <c r="I208" s="267"/>
      <c r="J208" s="263"/>
      <c r="K208" s="263"/>
      <c r="L208" s="268"/>
      <c r="M208" s="269"/>
      <c r="N208" s="270"/>
      <c r="O208" s="270"/>
      <c r="P208" s="270"/>
      <c r="Q208" s="270"/>
      <c r="R208" s="270"/>
      <c r="S208" s="270"/>
      <c r="T208" s="271"/>
      <c r="AT208" s="272" t="s">
        <v>201</v>
      </c>
      <c r="AU208" s="272" t="s">
        <v>80</v>
      </c>
      <c r="AV208" s="13" t="s">
        <v>153</v>
      </c>
      <c r="AW208" s="13" t="s">
        <v>34</v>
      </c>
      <c r="AX208" s="13" t="s">
        <v>78</v>
      </c>
      <c r="AY208" s="272" t="s">
        <v>133</v>
      </c>
    </row>
    <row r="209" s="1" customFormat="1" ht="25.5" customHeight="1">
      <c r="B209" s="45"/>
      <c r="C209" s="220" t="s">
        <v>434</v>
      </c>
      <c r="D209" s="220" t="s">
        <v>134</v>
      </c>
      <c r="E209" s="221" t="s">
        <v>1146</v>
      </c>
      <c r="F209" s="222" t="s">
        <v>1147</v>
      </c>
      <c r="G209" s="223" t="s">
        <v>197</v>
      </c>
      <c r="H209" s="224">
        <v>33.600000000000001</v>
      </c>
      <c r="I209" s="225"/>
      <c r="J209" s="226">
        <f>ROUND(I209*H209,2)</f>
        <v>0</v>
      </c>
      <c r="K209" s="222" t="s">
        <v>972</v>
      </c>
      <c r="L209" s="71"/>
      <c r="M209" s="227" t="s">
        <v>21</v>
      </c>
      <c r="N209" s="228" t="s">
        <v>42</v>
      </c>
      <c r="O209" s="46"/>
      <c r="P209" s="229">
        <f>O209*H209</f>
        <v>0</v>
      </c>
      <c r="Q209" s="229">
        <v>0</v>
      </c>
      <c r="R209" s="229">
        <f>Q209*H209</f>
        <v>0</v>
      </c>
      <c r="S209" s="229">
        <v>0</v>
      </c>
      <c r="T209" s="230">
        <f>S209*H209</f>
        <v>0</v>
      </c>
      <c r="AR209" s="23" t="s">
        <v>153</v>
      </c>
      <c r="AT209" s="23" t="s">
        <v>134</v>
      </c>
      <c r="AU209" s="23" t="s">
        <v>80</v>
      </c>
      <c r="AY209" s="23" t="s">
        <v>133</v>
      </c>
      <c r="BE209" s="231">
        <f>IF(N209="základní",J209,0)</f>
        <v>0</v>
      </c>
      <c r="BF209" s="231">
        <f>IF(N209="snížená",J209,0)</f>
        <v>0</v>
      </c>
      <c r="BG209" s="231">
        <f>IF(N209="zákl. přenesená",J209,0)</f>
        <v>0</v>
      </c>
      <c r="BH209" s="231">
        <f>IF(N209="sníž. přenesená",J209,0)</f>
        <v>0</v>
      </c>
      <c r="BI209" s="231">
        <f>IF(N209="nulová",J209,0)</f>
        <v>0</v>
      </c>
      <c r="BJ209" s="23" t="s">
        <v>78</v>
      </c>
      <c r="BK209" s="231">
        <f>ROUND(I209*H209,2)</f>
        <v>0</v>
      </c>
      <c r="BL209" s="23" t="s">
        <v>153</v>
      </c>
      <c r="BM209" s="23" t="s">
        <v>1148</v>
      </c>
    </row>
    <row r="210" s="1" customFormat="1">
      <c r="B210" s="45"/>
      <c r="C210" s="73"/>
      <c r="D210" s="232" t="s">
        <v>189</v>
      </c>
      <c r="E210" s="73"/>
      <c r="F210" s="233" t="s">
        <v>1149</v>
      </c>
      <c r="G210" s="73"/>
      <c r="H210" s="73"/>
      <c r="I210" s="190"/>
      <c r="J210" s="73"/>
      <c r="K210" s="73"/>
      <c r="L210" s="71"/>
      <c r="M210" s="234"/>
      <c r="N210" s="46"/>
      <c r="O210" s="46"/>
      <c r="P210" s="46"/>
      <c r="Q210" s="46"/>
      <c r="R210" s="46"/>
      <c r="S210" s="46"/>
      <c r="T210" s="94"/>
      <c r="AT210" s="23" t="s">
        <v>189</v>
      </c>
      <c r="AU210" s="23" t="s">
        <v>80</v>
      </c>
    </row>
    <row r="211" s="12" customFormat="1">
      <c r="B211" s="252"/>
      <c r="C211" s="253"/>
      <c r="D211" s="232" t="s">
        <v>201</v>
      </c>
      <c r="E211" s="254" t="s">
        <v>21</v>
      </c>
      <c r="F211" s="255" t="s">
        <v>1150</v>
      </c>
      <c r="G211" s="253"/>
      <c r="H211" s="254" t="s">
        <v>21</v>
      </c>
      <c r="I211" s="256"/>
      <c r="J211" s="253"/>
      <c r="K211" s="253"/>
      <c r="L211" s="257"/>
      <c r="M211" s="258"/>
      <c r="N211" s="259"/>
      <c r="O211" s="259"/>
      <c r="P211" s="259"/>
      <c r="Q211" s="259"/>
      <c r="R211" s="259"/>
      <c r="S211" s="259"/>
      <c r="T211" s="260"/>
      <c r="AT211" s="261" t="s">
        <v>201</v>
      </c>
      <c r="AU211" s="261" t="s">
        <v>80</v>
      </c>
      <c r="AV211" s="12" t="s">
        <v>78</v>
      </c>
      <c r="AW211" s="12" t="s">
        <v>34</v>
      </c>
      <c r="AX211" s="12" t="s">
        <v>71</v>
      </c>
      <c r="AY211" s="261" t="s">
        <v>133</v>
      </c>
    </row>
    <row r="212" s="11" customFormat="1">
      <c r="B212" s="238"/>
      <c r="C212" s="239"/>
      <c r="D212" s="232" t="s">
        <v>201</v>
      </c>
      <c r="E212" s="240" t="s">
        <v>21</v>
      </c>
      <c r="F212" s="241" t="s">
        <v>1151</v>
      </c>
      <c r="G212" s="239"/>
      <c r="H212" s="242">
        <v>33.600000000000001</v>
      </c>
      <c r="I212" s="243"/>
      <c r="J212" s="239"/>
      <c r="K212" s="239"/>
      <c r="L212" s="244"/>
      <c r="M212" s="245"/>
      <c r="N212" s="246"/>
      <c r="O212" s="246"/>
      <c r="P212" s="246"/>
      <c r="Q212" s="246"/>
      <c r="R212" s="246"/>
      <c r="S212" s="246"/>
      <c r="T212" s="247"/>
      <c r="AT212" s="248" t="s">
        <v>201</v>
      </c>
      <c r="AU212" s="248" t="s">
        <v>80</v>
      </c>
      <c r="AV212" s="11" t="s">
        <v>80</v>
      </c>
      <c r="AW212" s="11" t="s">
        <v>34</v>
      </c>
      <c r="AX212" s="11" t="s">
        <v>78</v>
      </c>
      <c r="AY212" s="248" t="s">
        <v>133</v>
      </c>
    </row>
    <row r="213" s="1" customFormat="1" ht="38.25" customHeight="1">
      <c r="B213" s="45"/>
      <c r="C213" s="220" t="s">
        <v>440</v>
      </c>
      <c r="D213" s="220" t="s">
        <v>134</v>
      </c>
      <c r="E213" s="221" t="s">
        <v>1152</v>
      </c>
      <c r="F213" s="222" t="s">
        <v>1153</v>
      </c>
      <c r="G213" s="223" t="s">
        <v>187</v>
      </c>
      <c r="H213" s="224">
        <v>44.18</v>
      </c>
      <c r="I213" s="225"/>
      <c r="J213" s="226">
        <f>ROUND(I213*H213,2)</f>
        <v>0</v>
      </c>
      <c r="K213" s="222" t="s">
        <v>972</v>
      </c>
      <c r="L213" s="71"/>
      <c r="M213" s="227" t="s">
        <v>21</v>
      </c>
      <c r="N213" s="228" t="s">
        <v>42</v>
      </c>
      <c r="O213" s="46"/>
      <c r="P213" s="229">
        <f>O213*H213</f>
        <v>0</v>
      </c>
      <c r="Q213" s="229">
        <v>1.031199</v>
      </c>
      <c r="R213" s="229">
        <f>Q213*H213</f>
        <v>45.558371819999998</v>
      </c>
      <c r="S213" s="229">
        <v>0</v>
      </c>
      <c r="T213" s="230">
        <f>S213*H213</f>
        <v>0</v>
      </c>
      <c r="AR213" s="23" t="s">
        <v>153</v>
      </c>
      <c r="AT213" s="23" t="s">
        <v>134</v>
      </c>
      <c r="AU213" s="23" t="s">
        <v>80</v>
      </c>
      <c r="AY213" s="23" t="s">
        <v>133</v>
      </c>
      <c r="BE213" s="231">
        <f>IF(N213="základní",J213,0)</f>
        <v>0</v>
      </c>
      <c r="BF213" s="231">
        <f>IF(N213="snížená",J213,0)</f>
        <v>0</v>
      </c>
      <c r="BG213" s="231">
        <f>IF(N213="zákl. přenesená",J213,0)</f>
        <v>0</v>
      </c>
      <c r="BH213" s="231">
        <f>IF(N213="sníž. přenesená",J213,0)</f>
        <v>0</v>
      </c>
      <c r="BI213" s="231">
        <f>IF(N213="nulová",J213,0)</f>
        <v>0</v>
      </c>
      <c r="BJ213" s="23" t="s">
        <v>78</v>
      </c>
      <c r="BK213" s="231">
        <f>ROUND(I213*H213,2)</f>
        <v>0</v>
      </c>
      <c r="BL213" s="23" t="s">
        <v>153</v>
      </c>
      <c r="BM213" s="23" t="s">
        <v>1154</v>
      </c>
    </row>
    <row r="214" s="1" customFormat="1">
      <c r="B214" s="45"/>
      <c r="C214" s="73"/>
      <c r="D214" s="232" t="s">
        <v>189</v>
      </c>
      <c r="E214" s="73"/>
      <c r="F214" s="233" t="s">
        <v>1155</v>
      </c>
      <c r="G214" s="73"/>
      <c r="H214" s="73"/>
      <c r="I214" s="190"/>
      <c r="J214" s="73"/>
      <c r="K214" s="73"/>
      <c r="L214" s="71"/>
      <c r="M214" s="234"/>
      <c r="N214" s="46"/>
      <c r="O214" s="46"/>
      <c r="P214" s="46"/>
      <c r="Q214" s="46"/>
      <c r="R214" s="46"/>
      <c r="S214" s="46"/>
      <c r="T214" s="94"/>
      <c r="AT214" s="23" t="s">
        <v>189</v>
      </c>
      <c r="AU214" s="23" t="s">
        <v>80</v>
      </c>
    </row>
    <row r="215" s="12" customFormat="1">
      <c r="B215" s="252"/>
      <c r="C215" s="253"/>
      <c r="D215" s="232" t="s">
        <v>201</v>
      </c>
      <c r="E215" s="254" t="s">
        <v>21</v>
      </c>
      <c r="F215" s="255" t="s">
        <v>1156</v>
      </c>
      <c r="G215" s="253"/>
      <c r="H215" s="254" t="s">
        <v>21</v>
      </c>
      <c r="I215" s="256"/>
      <c r="J215" s="253"/>
      <c r="K215" s="253"/>
      <c r="L215" s="257"/>
      <c r="M215" s="258"/>
      <c r="N215" s="259"/>
      <c r="O215" s="259"/>
      <c r="P215" s="259"/>
      <c r="Q215" s="259"/>
      <c r="R215" s="259"/>
      <c r="S215" s="259"/>
      <c r="T215" s="260"/>
      <c r="AT215" s="261" t="s">
        <v>201</v>
      </c>
      <c r="AU215" s="261" t="s">
        <v>80</v>
      </c>
      <c r="AV215" s="12" t="s">
        <v>78</v>
      </c>
      <c r="AW215" s="12" t="s">
        <v>34</v>
      </c>
      <c r="AX215" s="12" t="s">
        <v>71</v>
      </c>
      <c r="AY215" s="261" t="s">
        <v>133</v>
      </c>
    </row>
    <row r="216" s="11" customFormat="1">
      <c r="B216" s="238"/>
      <c r="C216" s="239"/>
      <c r="D216" s="232" t="s">
        <v>201</v>
      </c>
      <c r="E216" s="240" t="s">
        <v>21</v>
      </c>
      <c r="F216" s="241" t="s">
        <v>1157</v>
      </c>
      <c r="G216" s="239"/>
      <c r="H216" s="242">
        <v>44.18</v>
      </c>
      <c r="I216" s="243"/>
      <c r="J216" s="239"/>
      <c r="K216" s="239"/>
      <c r="L216" s="244"/>
      <c r="M216" s="245"/>
      <c r="N216" s="246"/>
      <c r="O216" s="246"/>
      <c r="P216" s="246"/>
      <c r="Q216" s="246"/>
      <c r="R216" s="246"/>
      <c r="S216" s="246"/>
      <c r="T216" s="247"/>
      <c r="AT216" s="248" t="s">
        <v>201</v>
      </c>
      <c r="AU216" s="248" t="s">
        <v>80</v>
      </c>
      <c r="AV216" s="11" t="s">
        <v>80</v>
      </c>
      <c r="AW216" s="11" t="s">
        <v>34</v>
      </c>
      <c r="AX216" s="11" t="s">
        <v>78</v>
      </c>
      <c r="AY216" s="248" t="s">
        <v>133</v>
      </c>
    </row>
    <row r="217" s="10" customFormat="1" ht="29.88" customHeight="1">
      <c r="B217" s="204"/>
      <c r="C217" s="205"/>
      <c r="D217" s="206" t="s">
        <v>70</v>
      </c>
      <c r="E217" s="218" t="s">
        <v>81</v>
      </c>
      <c r="F217" s="218" t="s">
        <v>559</v>
      </c>
      <c r="G217" s="205"/>
      <c r="H217" s="205"/>
      <c r="I217" s="208"/>
      <c r="J217" s="219">
        <f>BK217</f>
        <v>0</v>
      </c>
      <c r="K217" s="205"/>
      <c r="L217" s="210"/>
      <c r="M217" s="211"/>
      <c r="N217" s="212"/>
      <c r="O217" s="212"/>
      <c r="P217" s="213">
        <f>SUM(P218:P230)</f>
        <v>0</v>
      </c>
      <c r="Q217" s="212"/>
      <c r="R217" s="213">
        <f>SUM(R218:R230)</f>
        <v>2.3457246495999997</v>
      </c>
      <c r="S217" s="212"/>
      <c r="T217" s="214">
        <f>SUM(T218:T230)</f>
        <v>44.627100000000006</v>
      </c>
      <c r="AR217" s="215" t="s">
        <v>78</v>
      </c>
      <c r="AT217" s="216" t="s">
        <v>70</v>
      </c>
      <c r="AU217" s="216" t="s">
        <v>78</v>
      </c>
      <c r="AY217" s="215" t="s">
        <v>133</v>
      </c>
      <c r="BK217" s="217">
        <f>SUM(BK218:BK230)</f>
        <v>0</v>
      </c>
    </row>
    <row r="218" s="1" customFormat="1" ht="25.5" customHeight="1">
      <c r="B218" s="45"/>
      <c r="C218" s="220" t="s">
        <v>445</v>
      </c>
      <c r="D218" s="220" t="s">
        <v>134</v>
      </c>
      <c r="E218" s="221" t="s">
        <v>1158</v>
      </c>
      <c r="F218" s="222" t="s">
        <v>1159</v>
      </c>
      <c r="G218" s="223" t="s">
        <v>236</v>
      </c>
      <c r="H218" s="224">
        <v>77</v>
      </c>
      <c r="I218" s="225"/>
      <c r="J218" s="226">
        <f>ROUND(I218*H218,2)</f>
        <v>0</v>
      </c>
      <c r="K218" s="222" t="s">
        <v>972</v>
      </c>
      <c r="L218" s="71"/>
      <c r="M218" s="227" t="s">
        <v>21</v>
      </c>
      <c r="N218" s="228" t="s">
        <v>42</v>
      </c>
      <c r="O218" s="46"/>
      <c r="P218" s="229">
        <f>O218*H218</f>
        <v>0</v>
      </c>
      <c r="Q218" s="229">
        <v>0.0023600000000000001</v>
      </c>
      <c r="R218" s="229">
        <f>Q218*H218</f>
        <v>0.18172000000000002</v>
      </c>
      <c r="S218" s="229">
        <v>0</v>
      </c>
      <c r="T218" s="230">
        <f>S218*H218</f>
        <v>0</v>
      </c>
      <c r="AR218" s="23" t="s">
        <v>153</v>
      </c>
      <c r="AT218" s="23" t="s">
        <v>134</v>
      </c>
      <c r="AU218" s="23" t="s">
        <v>80</v>
      </c>
      <c r="AY218" s="23" t="s">
        <v>133</v>
      </c>
      <c r="BE218" s="231">
        <f>IF(N218="základní",J218,0)</f>
        <v>0</v>
      </c>
      <c r="BF218" s="231">
        <f>IF(N218="snížená",J218,0)</f>
        <v>0</v>
      </c>
      <c r="BG218" s="231">
        <f>IF(N218="zákl. přenesená",J218,0)</f>
        <v>0</v>
      </c>
      <c r="BH218" s="231">
        <f>IF(N218="sníž. přenesená",J218,0)</f>
        <v>0</v>
      </c>
      <c r="BI218" s="231">
        <f>IF(N218="nulová",J218,0)</f>
        <v>0</v>
      </c>
      <c r="BJ218" s="23" t="s">
        <v>78</v>
      </c>
      <c r="BK218" s="231">
        <f>ROUND(I218*H218,2)</f>
        <v>0</v>
      </c>
      <c r="BL218" s="23" t="s">
        <v>153</v>
      </c>
      <c r="BM218" s="23" t="s">
        <v>1160</v>
      </c>
    </row>
    <row r="219" s="1" customFormat="1">
      <c r="B219" s="45"/>
      <c r="C219" s="73"/>
      <c r="D219" s="232" t="s">
        <v>189</v>
      </c>
      <c r="E219" s="73"/>
      <c r="F219" s="233" t="s">
        <v>1161</v>
      </c>
      <c r="G219" s="73"/>
      <c r="H219" s="73"/>
      <c r="I219" s="190"/>
      <c r="J219" s="73"/>
      <c r="K219" s="73"/>
      <c r="L219" s="71"/>
      <c r="M219" s="234"/>
      <c r="N219" s="46"/>
      <c r="O219" s="46"/>
      <c r="P219" s="46"/>
      <c r="Q219" s="46"/>
      <c r="R219" s="46"/>
      <c r="S219" s="46"/>
      <c r="T219" s="94"/>
      <c r="AT219" s="23" t="s">
        <v>189</v>
      </c>
      <c r="AU219" s="23" t="s">
        <v>80</v>
      </c>
    </row>
    <row r="220" s="12" customFormat="1">
      <c r="B220" s="252"/>
      <c r="C220" s="253"/>
      <c r="D220" s="232" t="s">
        <v>201</v>
      </c>
      <c r="E220" s="254" t="s">
        <v>21</v>
      </c>
      <c r="F220" s="255" t="s">
        <v>1162</v>
      </c>
      <c r="G220" s="253"/>
      <c r="H220" s="254" t="s">
        <v>21</v>
      </c>
      <c r="I220" s="256"/>
      <c r="J220" s="253"/>
      <c r="K220" s="253"/>
      <c r="L220" s="257"/>
      <c r="M220" s="258"/>
      <c r="N220" s="259"/>
      <c r="O220" s="259"/>
      <c r="P220" s="259"/>
      <c r="Q220" s="259"/>
      <c r="R220" s="259"/>
      <c r="S220" s="259"/>
      <c r="T220" s="260"/>
      <c r="AT220" s="261" t="s">
        <v>201</v>
      </c>
      <c r="AU220" s="261" t="s">
        <v>80</v>
      </c>
      <c r="AV220" s="12" t="s">
        <v>78</v>
      </c>
      <c r="AW220" s="12" t="s">
        <v>34</v>
      </c>
      <c r="AX220" s="12" t="s">
        <v>71</v>
      </c>
      <c r="AY220" s="261" t="s">
        <v>133</v>
      </c>
    </row>
    <row r="221" s="11" customFormat="1">
      <c r="B221" s="238"/>
      <c r="C221" s="239"/>
      <c r="D221" s="232" t="s">
        <v>201</v>
      </c>
      <c r="E221" s="240" t="s">
        <v>21</v>
      </c>
      <c r="F221" s="241" t="s">
        <v>1163</v>
      </c>
      <c r="G221" s="239"/>
      <c r="H221" s="242">
        <v>77</v>
      </c>
      <c r="I221" s="243"/>
      <c r="J221" s="239"/>
      <c r="K221" s="239"/>
      <c r="L221" s="244"/>
      <c r="M221" s="245"/>
      <c r="N221" s="246"/>
      <c r="O221" s="246"/>
      <c r="P221" s="246"/>
      <c r="Q221" s="246"/>
      <c r="R221" s="246"/>
      <c r="S221" s="246"/>
      <c r="T221" s="247"/>
      <c r="AT221" s="248" t="s">
        <v>201</v>
      </c>
      <c r="AU221" s="248" t="s">
        <v>80</v>
      </c>
      <c r="AV221" s="11" t="s">
        <v>80</v>
      </c>
      <c r="AW221" s="11" t="s">
        <v>34</v>
      </c>
      <c r="AX221" s="11" t="s">
        <v>78</v>
      </c>
      <c r="AY221" s="248" t="s">
        <v>133</v>
      </c>
    </row>
    <row r="222" s="1" customFormat="1" ht="25.5" customHeight="1">
      <c r="B222" s="45"/>
      <c r="C222" s="220" t="s">
        <v>449</v>
      </c>
      <c r="D222" s="220" t="s">
        <v>134</v>
      </c>
      <c r="E222" s="221" t="s">
        <v>1164</v>
      </c>
      <c r="F222" s="222" t="s">
        <v>1165</v>
      </c>
      <c r="G222" s="223" t="s">
        <v>137</v>
      </c>
      <c r="H222" s="224">
        <v>1</v>
      </c>
      <c r="I222" s="225"/>
      <c r="J222" s="226">
        <f>ROUND(I222*H222,2)</f>
        <v>0</v>
      </c>
      <c r="K222" s="222" t="s">
        <v>972</v>
      </c>
      <c r="L222" s="71"/>
      <c r="M222" s="227" t="s">
        <v>21</v>
      </c>
      <c r="N222" s="228" t="s">
        <v>42</v>
      </c>
      <c r="O222" s="46"/>
      <c r="P222" s="229">
        <f>O222*H222</f>
        <v>0</v>
      </c>
      <c r="Q222" s="229">
        <v>0.0064900000000000001</v>
      </c>
      <c r="R222" s="229">
        <f>Q222*H222</f>
        <v>0.0064900000000000001</v>
      </c>
      <c r="S222" s="229">
        <v>0</v>
      </c>
      <c r="T222" s="230">
        <f>S222*H222</f>
        <v>0</v>
      </c>
      <c r="AR222" s="23" t="s">
        <v>153</v>
      </c>
      <c r="AT222" s="23" t="s">
        <v>134</v>
      </c>
      <c r="AU222" s="23" t="s">
        <v>80</v>
      </c>
      <c r="AY222" s="23" t="s">
        <v>133</v>
      </c>
      <c r="BE222" s="231">
        <f>IF(N222="základní",J222,0)</f>
        <v>0</v>
      </c>
      <c r="BF222" s="231">
        <f>IF(N222="snížená",J222,0)</f>
        <v>0</v>
      </c>
      <c r="BG222" s="231">
        <f>IF(N222="zákl. přenesená",J222,0)</f>
        <v>0</v>
      </c>
      <c r="BH222" s="231">
        <f>IF(N222="sníž. přenesená",J222,0)</f>
        <v>0</v>
      </c>
      <c r="BI222" s="231">
        <f>IF(N222="nulová",J222,0)</f>
        <v>0</v>
      </c>
      <c r="BJ222" s="23" t="s">
        <v>78</v>
      </c>
      <c r="BK222" s="231">
        <f>ROUND(I222*H222,2)</f>
        <v>0</v>
      </c>
      <c r="BL222" s="23" t="s">
        <v>153</v>
      </c>
      <c r="BM222" s="23" t="s">
        <v>1166</v>
      </c>
    </row>
    <row r="223" s="1" customFormat="1" ht="16.5" customHeight="1">
      <c r="B223" s="45"/>
      <c r="C223" s="220" t="s">
        <v>454</v>
      </c>
      <c r="D223" s="220" t="s">
        <v>134</v>
      </c>
      <c r="E223" s="221" t="s">
        <v>1167</v>
      </c>
      <c r="F223" s="222" t="s">
        <v>1168</v>
      </c>
      <c r="G223" s="223" t="s">
        <v>197</v>
      </c>
      <c r="H223" s="224">
        <v>16.149999999999999</v>
      </c>
      <c r="I223" s="225"/>
      <c r="J223" s="226">
        <f>ROUND(I223*H223,2)</f>
        <v>0</v>
      </c>
      <c r="K223" s="222" t="s">
        <v>972</v>
      </c>
      <c r="L223" s="71"/>
      <c r="M223" s="227" t="s">
        <v>21</v>
      </c>
      <c r="N223" s="228" t="s">
        <v>42</v>
      </c>
      <c r="O223" s="46"/>
      <c r="P223" s="229">
        <f>O223*H223</f>
        <v>0</v>
      </c>
      <c r="Q223" s="229">
        <v>0.12</v>
      </c>
      <c r="R223" s="229">
        <f>Q223*H223</f>
        <v>1.9379999999999997</v>
      </c>
      <c r="S223" s="229">
        <v>2.4900000000000002</v>
      </c>
      <c r="T223" s="230">
        <f>S223*H223</f>
        <v>40.213500000000003</v>
      </c>
      <c r="AR223" s="23" t="s">
        <v>153</v>
      </c>
      <c r="AT223" s="23" t="s">
        <v>134</v>
      </c>
      <c r="AU223" s="23" t="s">
        <v>80</v>
      </c>
      <c r="AY223" s="23" t="s">
        <v>133</v>
      </c>
      <c r="BE223" s="231">
        <f>IF(N223="základní",J223,0)</f>
        <v>0</v>
      </c>
      <c r="BF223" s="231">
        <f>IF(N223="snížená",J223,0)</f>
        <v>0</v>
      </c>
      <c r="BG223" s="231">
        <f>IF(N223="zákl. přenesená",J223,0)</f>
        <v>0</v>
      </c>
      <c r="BH223" s="231">
        <f>IF(N223="sníž. přenesená",J223,0)</f>
        <v>0</v>
      </c>
      <c r="BI223" s="231">
        <f>IF(N223="nulová",J223,0)</f>
        <v>0</v>
      </c>
      <c r="BJ223" s="23" t="s">
        <v>78</v>
      </c>
      <c r="BK223" s="231">
        <f>ROUND(I223*H223,2)</f>
        <v>0</v>
      </c>
      <c r="BL223" s="23" t="s">
        <v>153</v>
      </c>
      <c r="BM223" s="23" t="s">
        <v>1169</v>
      </c>
    </row>
    <row r="224" s="1" customFormat="1">
      <c r="B224" s="45"/>
      <c r="C224" s="73"/>
      <c r="D224" s="232" t="s">
        <v>189</v>
      </c>
      <c r="E224" s="73"/>
      <c r="F224" s="233" t="s">
        <v>1170</v>
      </c>
      <c r="G224" s="73"/>
      <c r="H224" s="73"/>
      <c r="I224" s="190"/>
      <c r="J224" s="73"/>
      <c r="K224" s="73"/>
      <c r="L224" s="71"/>
      <c r="M224" s="234"/>
      <c r="N224" s="46"/>
      <c r="O224" s="46"/>
      <c r="P224" s="46"/>
      <c r="Q224" s="46"/>
      <c r="R224" s="46"/>
      <c r="S224" s="46"/>
      <c r="T224" s="94"/>
      <c r="AT224" s="23" t="s">
        <v>189</v>
      </c>
      <c r="AU224" s="23" t="s">
        <v>80</v>
      </c>
    </row>
    <row r="225" s="11" customFormat="1">
      <c r="B225" s="238"/>
      <c r="C225" s="239"/>
      <c r="D225" s="232" t="s">
        <v>201</v>
      </c>
      <c r="E225" s="240" t="s">
        <v>21</v>
      </c>
      <c r="F225" s="241" t="s">
        <v>1171</v>
      </c>
      <c r="G225" s="239"/>
      <c r="H225" s="242">
        <v>16.149999999999999</v>
      </c>
      <c r="I225" s="243"/>
      <c r="J225" s="239"/>
      <c r="K225" s="239"/>
      <c r="L225" s="244"/>
      <c r="M225" s="245"/>
      <c r="N225" s="246"/>
      <c r="O225" s="246"/>
      <c r="P225" s="246"/>
      <c r="Q225" s="246"/>
      <c r="R225" s="246"/>
      <c r="S225" s="246"/>
      <c r="T225" s="247"/>
      <c r="AT225" s="248" t="s">
        <v>201</v>
      </c>
      <c r="AU225" s="248" t="s">
        <v>80</v>
      </c>
      <c r="AV225" s="11" t="s">
        <v>80</v>
      </c>
      <c r="AW225" s="11" t="s">
        <v>34</v>
      </c>
      <c r="AX225" s="11" t="s">
        <v>78</v>
      </c>
      <c r="AY225" s="248" t="s">
        <v>133</v>
      </c>
    </row>
    <row r="226" s="1" customFormat="1" ht="16.5" customHeight="1">
      <c r="B226" s="45"/>
      <c r="C226" s="220" t="s">
        <v>459</v>
      </c>
      <c r="D226" s="220" t="s">
        <v>134</v>
      </c>
      <c r="E226" s="221" t="s">
        <v>1172</v>
      </c>
      <c r="F226" s="222" t="s">
        <v>1173</v>
      </c>
      <c r="G226" s="223" t="s">
        <v>197</v>
      </c>
      <c r="H226" s="224">
        <v>1.8</v>
      </c>
      <c r="I226" s="225"/>
      <c r="J226" s="226">
        <f>ROUND(I226*H226,2)</f>
        <v>0</v>
      </c>
      <c r="K226" s="222" t="s">
        <v>972</v>
      </c>
      <c r="L226" s="71"/>
      <c r="M226" s="227" t="s">
        <v>21</v>
      </c>
      <c r="N226" s="228" t="s">
        <v>42</v>
      </c>
      <c r="O226" s="46"/>
      <c r="P226" s="229">
        <f>O226*H226</f>
        <v>0</v>
      </c>
      <c r="Q226" s="229">
        <v>0.121711072</v>
      </c>
      <c r="R226" s="229">
        <f>Q226*H226</f>
        <v>0.2190799296</v>
      </c>
      <c r="S226" s="229">
        <v>2.3999999999999999</v>
      </c>
      <c r="T226" s="230">
        <f>S226*H226</f>
        <v>4.3200000000000003</v>
      </c>
      <c r="AR226" s="23" t="s">
        <v>153</v>
      </c>
      <c r="AT226" s="23" t="s">
        <v>134</v>
      </c>
      <c r="AU226" s="23" t="s">
        <v>80</v>
      </c>
      <c r="AY226" s="23" t="s">
        <v>133</v>
      </c>
      <c r="BE226" s="231">
        <f>IF(N226="základní",J226,0)</f>
        <v>0</v>
      </c>
      <c r="BF226" s="231">
        <f>IF(N226="snížená",J226,0)</f>
        <v>0</v>
      </c>
      <c r="BG226" s="231">
        <f>IF(N226="zákl. přenesená",J226,0)</f>
        <v>0</v>
      </c>
      <c r="BH226" s="231">
        <f>IF(N226="sníž. přenesená",J226,0)</f>
        <v>0</v>
      </c>
      <c r="BI226" s="231">
        <f>IF(N226="nulová",J226,0)</f>
        <v>0</v>
      </c>
      <c r="BJ226" s="23" t="s">
        <v>78</v>
      </c>
      <c r="BK226" s="231">
        <f>ROUND(I226*H226,2)</f>
        <v>0</v>
      </c>
      <c r="BL226" s="23" t="s">
        <v>153</v>
      </c>
      <c r="BM226" s="23" t="s">
        <v>1174</v>
      </c>
    </row>
    <row r="227" s="1" customFormat="1">
      <c r="B227" s="45"/>
      <c r="C227" s="73"/>
      <c r="D227" s="232" t="s">
        <v>189</v>
      </c>
      <c r="E227" s="73"/>
      <c r="F227" s="233" t="s">
        <v>1170</v>
      </c>
      <c r="G227" s="73"/>
      <c r="H227" s="73"/>
      <c r="I227" s="190"/>
      <c r="J227" s="73"/>
      <c r="K227" s="73"/>
      <c r="L227" s="71"/>
      <c r="M227" s="234"/>
      <c r="N227" s="46"/>
      <c r="O227" s="46"/>
      <c r="P227" s="46"/>
      <c r="Q227" s="46"/>
      <c r="R227" s="46"/>
      <c r="S227" s="46"/>
      <c r="T227" s="94"/>
      <c r="AT227" s="23" t="s">
        <v>189</v>
      </c>
      <c r="AU227" s="23" t="s">
        <v>80</v>
      </c>
    </row>
    <row r="228" s="11" customFormat="1">
      <c r="B228" s="238"/>
      <c r="C228" s="239"/>
      <c r="D228" s="232" t="s">
        <v>201</v>
      </c>
      <c r="E228" s="240" t="s">
        <v>21</v>
      </c>
      <c r="F228" s="241" t="s">
        <v>1175</v>
      </c>
      <c r="G228" s="239"/>
      <c r="H228" s="242">
        <v>1.8</v>
      </c>
      <c r="I228" s="243"/>
      <c r="J228" s="239"/>
      <c r="K228" s="239"/>
      <c r="L228" s="244"/>
      <c r="M228" s="245"/>
      <c r="N228" s="246"/>
      <c r="O228" s="246"/>
      <c r="P228" s="246"/>
      <c r="Q228" s="246"/>
      <c r="R228" s="246"/>
      <c r="S228" s="246"/>
      <c r="T228" s="247"/>
      <c r="AT228" s="248" t="s">
        <v>201</v>
      </c>
      <c r="AU228" s="248" t="s">
        <v>80</v>
      </c>
      <c r="AV228" s="11" t="s">
        <v>80</v>
      </c>
      <c r="AW228" s="11" t="s">
        <v>34</v>
      </c>
      <c r="AX228" s="11" t="s">
        <v>78</v>
      </c>
      <c r="AY228" s="248" t="s">
        <v>133</v>
      </c>
    </row>
    <row r="229" s="1" customFormat="1" ht="16.5" customHeight="1">
      <c r="B229" s="45"/>
      <c r="C229" s="220" t="s">
        <v>465</v>
      </c>
      <c r="D229" s="220" t="s">
        <v>134</v>
      </c>
      <c r="E229" s="221" t="s">
        <v>1176</v>
      </c>
      <c r="F229" s="222" t="s">
        <v>1177</v>
      </c>
      <c r="G229" s="223" t="s">
        <v>236</v>
      </c>
      <c r="H229" s="224">
        <v>5.2000000000000002</v>
      </c>
      <c r="I229" s="225"/>
      <c r="J229" s="226">
        <f>ROUND(I229*H229,2)</f>
        <v>0</v>
      </c>
      <c r="K229" s="222" t="s">
        <v>972</v>
      </c>
      <c r="L229" s="71"/>
      <c r="M229" s="227" t="s">
        <v>21</v>
      </c>
      <c r="N229" s="228" t="s">
        <v>42</v>
      </c>
      <c r="O229" s="46"/>
      <c r="P229" s="229">
        <f>O229*H229</f>
        <v>0</v>
      </c>
      <c r="Q229" s="229">
        <v>8.3599999999999999E-05</v>
      </c>
      <c r="R229" s="229">
        <f>Q229*H229</f>
        <v>0.00043471999999999998</v>
      </c>
      <c r="S229" s="229">
        <v>0.017999999999999999</v>
      </c>
      <c r="T229" s="230">
        <f>S229*H229</f>
        <v>0.093600000000000003</v>
      </c>
      <c r="AR229" s="23" t="s">
        <v>153</v>
      </c>
      <c r="AT229" s="23" t="s">
        <v>134</v>
      </c>
      <c r="AU229" s="23" t="s">
        <v>80</v>
      </c>
      <c r="AY229" s="23" t="s">
        <v>133</v>
      </c>
      <c r="BE229" s="231">
        <f>IF(N229="základní",J229,0)</f>
        <v>0</v>
      </c>
      <c r="BF229" s="231">
        <f>IF(N229="snížená",J229,0)</f>
        <v>0</v>
      </c>
      <c r="BG229" s="231">
        <f>IF(N229="zákl. přenesená",J229,0)</f>
        <v>0</v>
      </c>
      <c r="BH229" s="231">
        <f>IF(N229="sníž. přenesená",J229,0)</f>
        <v>0</v>
      </c>
      <c r="BI229" s="231">
        <f>IF(N229="nulová",J229,0)</f>
        <v>0</v>
      </c>
      <c r="BJ229" s="23" t="s">
        <v>78</v>
      </c>
      <c r="BK229" s="231">
        <f>ROUND(I229*H229,2)</f>
        <v>0</v>
      </c>
      <c r="BL229" s="23" t="s">
        <v>153</v>
      </c>
      <c r="BM229" s="23" t="s">
        <v>1178</v>
      </c>
    </row>
    <row r="230" s="11" customFormat="1">
      <c r="B230" s="238"/>
      <c r="C230" s="239"/>
      <c r="D230" s="232" t="s">
        <v>201</v>
      </c>
      <c r="E230" s="240" t="s">
        <v>21</v>
      </c>
      <c r="F230" s="241" t="s">
        <v>1179</v>
      </c>
      <c r="G230" s="239"/>
      <c r="H230" s="242">
        <v>5.2000000000000002</v>
      </c>
      <c r="I230" s="243"/>
      <c r="J230" s="239"/>
      <c r="K230" s="239"/>
      <c r="L230" s="244"/>
      <c r="M230" s="245"/>
      <c r="N230" s="246"/>
      <c r="O230" s="246"/>
      <c r="P230" s="246"/>
      <c r="Q230" s="246"/>
      <c r="R230" s="246"/>
      <c r="S230" s="246"/>
      <c r="T230" s="247"/>
      <c r="AT230" s="248" t="s">
        <v>201</v>
      </c>
      <c r="AU230" s="248" t="s">
        <v>80</v>
      </c>
      <c r="AV230" s="11" t="s">
        <v>80</v>
      </c>
      <c r="AW230" s="11" t="s">
        <v>34</v>
      </c>
      <c r="AX230" s="11" t="s">
        <v>78</v>
      </c>
      <c r="AY230" s="248" t="s">
        <v>133</v>
      </c>
    </row>
    <row r="231" s="10" customFormat="1" ht="29.88" customHeight="1">
      <c r="B231" s="204"/>
      <c r="C231" s="205"/>
      <c r="D231" s="206" t="s">
        <v>70</v>
      </c>
      <c r="E231" s="218" t="s">
        <v>685</v>
      </c>
      <c r="F231" s="218" t="s">
        <v>686</v>
      </c>
      <c r="G231" s="205"/>
      <c r="H231" s="205"/>
      <c r="I231" s="208"/>
      <c r="J231" s="219">
        <f>BK231</f>
        <v>0</v>
      </c>
      <c r="K231" s="205"/>
      <c r="L231" s="210"/>
      <c r="M231" s="211"/>
      <c r="N231" s="212"/>
      <c r="O231" s="212"/>
      <c r="P231" s="213">
        <f>SUM(P232:P235)</f>
        <v>0</v>
      </c>
      <c r="Q231" s="212"/>
      <c r="R231" s="213">
        <f>SUM(R232:R235)</f>
        <v>0</v>
      </c>
      <c r="S231" s="212"/>
      <c r="T231" s="214">
        <f>SUM(T232:T235)</f>
        <v>0</v>
      </c>
      <c r="AR231" s="215" t="s">
        <v>78</v>
      </c>
      <c r="AT231" s="216" t="s">
        <v>70</v>
      </c>
      <c r="AU231" s="216" t="s">
        <v>78</v>
      </c>
      <c r="AY231" s="215" t="s">
        <v>133</v>
      </c>
      <c r="BK231" s="217">
        <f>SUM(BK232:BK235)</f>
        <v>0</v>
      </c>
    </row>
    <row r="232" s="1" customFormat="1" ht="16.5" customHeight="1">
      <c r="B232" s="45"/>
      <c r="C232" s="220" t="s">
        <v>469</v>
      </c>
      <c r="D232" s="220" t="s">
        <v>134</v>
      </c>
      <c r="E232" s="221" t="s">
        <v>1180</v>
      </c>
      <c r="F232" s="222" t="s">
        <v>1181</v>
      </c>
      <c r="G232" s="223" t="s">
        <v>282</v>
      </c>
      <c r="H232" s="224">
        <v>44.627000000000002</v>
      </c>
      <c r="I232" s="225"/>
      <c r="J232" s="226">
        <f>ROUND(I232*H232,2)</f>
        <v>0</v>
      </c>
      <c r="K232" s="222" t="s">
        <v>972</v>
      </c>
      <c r="L232" s="71"/>
      <c r="M232" s="227" t="s">
        <v>21</v>
      </c>
      <c r="N232" s="228" t="s">
        <v>42</v>
      </c>
      <c r="O232" s="46"/>
      <c r="P232" s="229">
        <f>O232*H232</f>
        <v>0</v>
      </c>
      <c r="Q232" s="229">
        <v>0</v>
      </c>
      <c r="R232" s="229">
        <f>Q232*H232</f>
        <v>0</v>
      </c>
      <c r="S232" s="229">
        <v>0</v>
      </c>
      <c r="T232" s="230">
        <f>S232*H232</f>
        <v>0</v>
      </c>
      <c r="AR232" s="23" t="s">
        <v>153</v>
      </c>
      <c r="AT232" s="23" t="s">
        <v>134</v>
      </c>
      <c r="AU232" s="23" t="s">
        <v>80</v>
      </c>
      <c r="AY232" s="23" t="s">
        <v>133</v>
      </c>
      <c r="BE232" s="231">
        <f>IF(N232="základní",J232,0)</f>
        <v>0</v>
      </c>
      <c r="BF232" s="231">
        <f>IF(N232="snížená",J232,0)</f>
        <v>0</v>
      </c>
      <c r="BG232" s="231">
        <f>IF(N232="zákl. přenesená",J232,0)</f>
        <v>0</v>
      </c>
      <c r="BH232" s="231">
        <f>IF(N232="sníž. přenesená",J232,0)</f>
        <v>0</v>
      </c>
      <c r="BI232" s="231">
        <f>IF(N232="nulová",J232,0)</f>
        <v>0</v>
      </c>
      <c r="BJ232" s="23" t="s">
        <v>78</v>
      </c>
      <c r="BK232" s="231">
        <f>ROUND(I232*H232,2)</f>
        <v>0</v>
      </c>
      <c r="BL232" s="23" t="s">
        <v>153</v>
      </c>
      <c r="BM232" s="23" t="s">
        <v>1182</v>
      </c>
    </row>
    <row r="233" s="1" customFormat="1">
      <c r="B233" s="45"/>
      <c r="C233" s="73"/>
      <c r="D233" s="232" t="s">
        <v>189</v>
      </c>
      <c r="E233" s="73"/>
      <c r="F233" s="233" t="s">
        <v>1183</v>
      </c>
      <c r="G233" s="73"/>
      <c r="H233" s="73"/>
      <c r="I233" s="190"/>
      <c r="J233" s="73"/>
      <c r="K233" s="73"/>
      <c r="L233" s="71"/>
      <c r="M233" s="234"/>
      <c r="N233" s="46"/>
      <c r="O233" s="46"/>
      <c r="P233" s="46"/>
      <c r="Q233" s="46"/>
      <c r="R233" s="46"/>
      <c r="S233" s="46"/>
      <c r="T233" s="94"/>
      <c r="AT233" s="23" t="s">
        <v>189</v>
      </c>
      <c r="AU233" s="23" t="s">
        <v>80</v>
      </c>
    </row>
    <row r="234" s="1" customFormat="1" ht="25.5" customHeight="1">
      <c r="B234" s="45"/>
      <c r="C234" s="220" t="s">
        <v>473</v>
      </c>
      <c r="D234" s="220" t="s">
        <v>134</v>
      </c>
      <c r="E234" s="221" t="s">
        <v>1184</v>
      </c>
      <c r="F234" s="222" t="s">
        <v>1185</v>
      </c>
      <c r="G234" s="223" t="s">
        <v>282</v>
      </c>
      <c r="H234" s="224">
        <v>44.627000000000002</v>
      </c>
      <c r="I234" s="225"/>
      <c r="J234" s="226">
        <f>ROUND(I234*H234,2)</f>
        <v>0</v>
      </c>
      <c r="K234" s="222" t="s">
        <v>972</v>
      </c>
      <c r="L234" s="71"/>
      <c r="M234" s="227" t="s">
        <v>21</v>
      </c>
      <c r="N234" s="228" t="s">
        <v>42</v>
      </c>
      <c r="O234" s="46"/>
      <c r="P234" s="229">
        <f>O234*H234</f>
        <v>0</v>
      </c>
      <c r="Q234" s="229">
        <v>0</v>
      </c>
      <c r="R234" s="229">
        <f>Q234*H234</f>
        <v>0</v>
      </c>
      <c r="S234" s="229">
        <v>0</v>
      </c>
      <c r="T234" s="230">
        <f>S234*H234</f>
        <v>0</v>
      </c>
      <c r="AR234" s="23" t="s">
        <v>153</v>
      </c>
      <c r="AT234" s="23" t="s">
        <v>134</v>
      </c>
      <c r="AU234" s="23" t="s">
        <v>80</v>
      </c>
      <c r="AY234" s="23" t="s">
        <v>133</v>
      </c>
      <c r="BE234" s="231">
        <f>IF(N234="základní",J234,0)</f>
        <v>0</v>
      </c>
      <c r="BF234" s="231">
        <f>IF(N234="snížená",J234,0)</f>
        <v>0</v>
      </c>
      <c r="BG234" s="231">
        <f>IF(N234="zákl. přenesená",J234,0)</f>
        <v>0</v>
      </c>
      <c r="BH234" s="231">
        <f>IF(N234="sníž. přenesená",J234,0)</f>
        <v>0</v>
      </c>
      <c r="BI234" s="231">
        <f>IF(N234="nulová",J234,0)</f>
        <v>0</v>
      </c>
      <c r="BJ234" s="23" t="s">
        <v>78</v>
      </c>
      <c r="BK234" s="231">
        <f>ROUND(I234*H234,2)</f>
        <v>0</v>
      </c>
      <c r="BL234" s="23" t="s">
        <v>153</v>
      </c>
      <c r="BM234" s="23" t="s">
        <v>1186</v>
      </c>
    </row>
    <row r="235" s="1" customFormat="1" ht="25.5" customHeight="1">
      <c r="B235" s="45"/>
      <c r="C235" s="220" t="s">
        <v>478</v>
      </c>
      <c r="D235" s="220" t="s">
        <v>134</v>
      </c>
      <c r="E235" s="221" t="s">
        <v>688</v>
      </c>
      <c r="F235" s="222" t="s">
        <v>1187</v>
      </c>
      <c r="G235" s="223" t="s">
        <v>282</v>
      </c>
      <c r="H235" s="224">
        <v>44.627000000000002</v>
      </c>
      <c r="I235" s="225"/>
      <c r="J235" s="226">
        <f>ROUND(I235*H235,2)</f>
        <v>0</v>
      </c>
      <c r="K235" s="222" t="s">
        <v>21</v>
      </c>
      <c r="L235" s="71"/>
      <c r="M235" s="227" t="s">
        <v>21</v>
      </c>
      <c r="N235" s="228" t="s">
        <v>42</v>
      </c>
      <c r="O235" s="46"/>
      <c r="P235" s="229">
        <f>O235*H235</f>
        <v>0</v>
      </c>
      <c r="Q235" s="229">
        <v>0</v>
      </c>
      <c r="R235" s="229">
        <f>Q235*H235</f>
        <v>0</v>
      </c>
      <c r="S235" s="229">
        <v>0</v>
      </c>
      <c r="T235" s="230">
        <f>S235*H235</f>
        <v>0</v>
      </c>
      <c r="AR235" s="23" t="s">
        <v>153</v>
      </c>
      <c r="AT235" s="23" t="s">
        <v>134</v>
      </c>
      <c r="AU235" s="23" t="s">
        <v>80</v>
      </c>
      <c r="AY235" s="23" t="s">
        <v>133</v>
      </c>
      <c r="BE235" s="231">
        <f>IF(N235="základní",J235,0)</f>
        <v>0</v>
      </c>
      <c r="BF235" s="231">
        <f>IF(N235="snížená",J235,0)</f>
        <v>0</v>
      </c>
      <c r="BG235" s="231">
        <f>IF(N235="zákl. přenesená",J235,0)</f>
        <v>0</v>
      </c>
      <c r="BH235" s="231">
        <f>IF(N235="sníž. přenesená",J235,0)</f>
        <v>0</v>
      </c>
      <c r="BI235" s="231">
        <f>IF(N235="nulová",J235,0)</f>
        <v>0</v>
      </c>
      <c r="BJ235" s="23" t="s">
        <v>78</v>
      </c>
      <c r="BK235" s="231">
        <f>ROUND(I235*H235,2)</f>
        <v>0</v>
      </c>
      <c r="BL235" s="23" t="s">
        <v>153</v>
      </c>
      <c r="BM235" s="23" t="s">
        <v>1188</v>
      </c>
    </row>
    <row r="236" s="10" customFormat="1" ht="29.88" customHeight="1">
      <c r="B236" s="204"/>
      <c r="C236" s="205"/>
      <c r="D236" s="206" t="s">
        <v>70</v>
      </c>
      <c r="E236" s="218" t="s">
        <v>698</v>
      </c>
      <c r="F236" s="218" t="s">
        <v>699</v>
      </c>
      <c r="G236" s="205"/>
      <c r="H236" s="205"/>
      <c r="I236" s="208"/>
      <c r="J236" s="219">
        <f>BK236</f>
        <v>0</v>
      </c>
      <c r="K236" s="205"/>
      <c r="L236" s="210"/>
      <c r="M236" s="211"/>
      <c r="N236" s="212"/>
      <c r="O236" s="212"/>
      <c r="P236" s="213">
        <f>SUM(P237:P238)</f>
        <v>0</v>
      </c>
      <c r="Q236" s="212"/>
      <c r="R236" s="213">
        <f>SUM(R237:R238)</f>
        <v>0</v>
      </c>
      <c r="S236" s="212"/>
      <c r="T236" s="214">
        <f>SUM(T237:T238)</f>
        <v>0</v>
      </c>
      <c r="AR236" s="215" t="s">
        <v>78</v>
      </c>
      <c r="AT236" s="216" t="s">
        <v>70</v>
      </c>
      <c r="AU236" s="216" t="s">
        <v>78</v>
      </c>
      <c r="AY236" s="215" t="s">
        <v>133</v>
      </c>
      <c r="BK236" s="217">
        <f>SUM(BK237:BK238)</f>
        <v>0</v>
      </c>
    </row>
    <row r="237" s="1" customFormat="1" ht="38.25" customHeight="1">
      <c r="B237" s="45"/>
      <c r="C237" s="220" t="s">
        <v>483</v>
      </c>
      <c r="D237" s="220" t="s">
        <v>134</v>
      </c>
      <c r="E237" s="221" t="s">
        <v>1189</v>
      </c>
      <c r="F237" s="222" t="s">
        <v>1190</v>
      </c>
      <c r="G237" s="223" t="s">
        <v>282</v>
      </c>
      <c r="H237" s="224">
        <v>164.88300000000001</v>
      </c>
      <c r="I237" s="225"/>
      <c r="J237" s="226">
        <f>ROUND(I237*H237,2)</f>
        <v>0</v>
      </c>
      <c r="K237" s="222" t="s">
        <v>972</v>
      </c>
      <c r="L237" s="71"/>
      <c r="M237" s="227" t="s">
        <v>21</v>
      </c>
      <c r="N237" s="228" t="s">
        <v>42</v>
      </c>
      <c r="O237" s="46"/>
      <c r="P237" s="229">
        <f>O237*H237</f>
        <v>0</v>
      </c>
      <c r="Q237" s="229">
        <v>0</v>
      </c>
      <c r="R237" s="229">
        <f>Q237*H237</f>
        <v>0</v>
      </c>
      <c r="S237" s="229">
        <v>0</v>
      </c>
      <c r="T237" s="230">
        <f>S237*H237</f>
        <v>0</v>
      </c>
      <c r="AR237" s="23" t="s">
        <v>153</v>
      </c>
      <c r="AT237" s="23" t="s">
        <v>134</v>
      </c>
      <c r="AU237" s="23" t="s">
        <v>80</v>
      </c>
      <c r="AY237" s="23" t="s">
        <v>133</v>
      </c>
      <c r="BE237" s="231">
        <f>IF(N237="základní",J237,0)</f>
        <v>0</v>
      </c>
      <c r="BF237" s="231">
        <f>IF(N237="snížená",J237,0)</f>
        <v>0</v>
      </c>
      <c r="BG237" s="231">
        <f>IF(N237="zákl. přenesená",J237,0)</f>
        <v>0</v>
      </c>
      <c r="BH237" s="231">
        <f>IF(N237="sníž. přenesená",J237,0)</f>
        <v>0</v>
      </c>
      <c r="BI237" s="231">
        <f>IF(N237="nulová",J237,0)</f>
        <v>0</v>
      </c>
      <c r="BJ237" s="23" t="s">
        <v>78</v>
      </c>
      <c r="BK237" s="231">
        <f>ROUND(I237*H237,2)</f>
        <v>0</v>
      </c>
      <c r="BL237" s="23" t="s">
        <v>153</v>
      </c>
      <c r="BM237" s="23" t="s">
        <v>1191</v>
      </c>
    </row>
    <row r="238" s="1" customFormat="1">
      <c r="B238" s="45"/>
      <c r="C238" s="73"/>
      <c r="D238" s="232" t="s">
        <v>189</v>
      </c>
      <c r="E238" s="73"/>
      <c r="F238" s="233" t="s">
        <v>1192</v>
      </c>
      <c r="G238" s="73"/>
      <c r="H238" s="73"/>
      <c r="I238" s="190"/>
      <c r="J238" s="73"/>
      <c r="K238" s="73"/>
      <c r="L238" s="71"/>
      <c r="M238" s="234"/>
      <c r="N238" s="46"/>
      <c r="O238" s="46"/>
      <c r="P238" s="46"/>
      <c r="Q238" s="46"/>
      <c r="R238" s="46"/>
      <c r="S238" s="46"/>
      <c r="T238" s="94"/>
      <c r="AT238" s="23" t="s">
        <v>189</v>
      </c>
      <c r="AU238" s="23" t="s">
        <v>80</v>
      </c>
    </row>
    <row r="239" s="10" customFormat="1" ht="37.44" customHeight="1">
      <c r="B239" s="204"/>
      <c r="C239" s="205"/>
      <c r="D239" s="206" t="s">
        <v>70</v>
      </c>
      <c r="E239" s="207" t="s">
        <v>1193</v>
      </c>
      <c r="F239" s="207" t="s">
        <v>1194</v>
      </c>
      <c r="G239" s="205"/>
      <c r="H239" s="205"/>
      <c r="I239" s="208"/>
      <c r="J239" s="209">
        <f>BK239</f>
        <v>0</v>
      </c>
      <c r="K239" s="205"/>
      <c r="L239" s="210"/>
      <c r="M239" s="211"/>
      <c r="N239" s="212"/>
      <c r="O239" s="212"/>
      <c r="P239" s="213">
        <f>P240</f>
        <v>0</v>
      </c>
      <c r="Q239" s="212"/>
      <c r="R239" s="213">
        <f>R240</f>
        <v>0.041952000000000003</v>
      </c>
      <c r="S239" s="212"/>
      <c r="T239" s="214">
        <f>T240</f>
        <v>0</v>
      </c>
      <c r="AR239" s="215" t="s">
        <v>80</v>
      </c>
      <c r="AT239" s="216" t="s">
        <v>70</v>
      </c>
      <c r="AU239" s="216" t="s">
        <v>71</v>
      </c>
      <c r="AY239" s="215" t="s">
        <v>133</v>
      </c>
      <c r="BK239" s="217">
        <f>BK240</f>
        <v>0</v>
      </c>
    </row>
    <row r="240" s="10" customFormat="1" ht="19.92" customHeight="1">
      <c r="B240" s="204"/>
      <c r="C240" s="205"/>
      <c r="D240" s="206" t="s">
        <v>70</v>
      </c>
      <c r="E240" s="218" t="s">
        <v>1195</v>
      </c>
      <c r="F240" s="218" t="s">
        <v>1196</v>
      </c>
      <c r="G240" s="205"/>
      <c r="H240" s="205"/>
      <c r="I240" s="208"/>
      <c r="J240" s="219">
        <f>BK240</f>
        <v>0</v>
      </c>
      <c r="K240" s="205"/>
      <c r="L240" s="210"/>
      <c r="M240" s="211"/>
      <c r="N240" s="212"/>
      <c r="O240" s="212"/>
      <c r="P240" s="213">
        <f>SUM(P241:P242)</f>
        <v>0</v>
      </c>
      <c r="Q240" s="212"/>
      <c r="R240" s="213">
        <f>SUM(R241:R242)</f>
        <v>0.041952000000000003</v>
      </c>
      <c r="S240" s="212"/>
      <c r="T240" s="214">
        <f>SUM(T241:T242)</f>
        <v>0</v>
      </c>
      <c r="AR240" s="215" t="s">
        <v>80</v>
      </c>
      <c r="AT240" s="216" t="s">
        <v>70</v>
      </c>
      <c r="AU240" s="216" t="s">
        <v>78</v>
      </c>
      <c r="AY240" s="215" t="s">
        <v>133</v>
      </c>
      <c r="BK240" s="217">
        <f>SUM(BK241:BK242)</f>
        <v>0</v>
      </c>
    </row>
    <row r="241" s="1" customFormat="1" ht="25.5" customHeight="1">
      <c r="B241" s="45"/>
      <c r="C241" s="220" t="s">
        <v>487</v>
      </c>
      <c r="D241" s="220" t="s">
        <v>134</v>
      </c>
      <c r="E241" s="221" t="s">
        <v>1197</v>
      </c>
      <c r="F241" s="222" t="s">
        <v>1198</v>
      </c>
      <c r="G241" s="223" t="s">
        <v>187</v>
      </c>
      <c r="H241" s="224">
        <v>110.40000000000001</v>
      </c>
      <c r="I241" s="225"/>
      <c r="J241" s="226">
        <f>ROUND(I241*H241,2)</f>
        <v>0</v>
      </c>
      <c r="K241" s="222" t="s">
        <v>21</v>
      </c>
      <c r="L241" s="71"/>
      <c r="M241" s="227" t="s">
        <v>21</v>
      </c>
      <c r="N241" s="228" t="s">
        <v>42</v>
      </c>
      <c r="O241" s="46"/>
      <c r="P241" s="229">
        <f>O241*H241</f>
        <v>0</v>
      </c>
      <c r="Q241" s="229">
        <v>0.00038000000000000002</v>
      </c>
      <c r="R241" s="229">
        <f>Q241*H241</f>
        <v>0.041952000000000003</v>
      </c>
      <c r="S241" s="229">
        <v>0</v>
      </c>
      <c r="T241" s="230">
        <f>S241*H241</f>
        <v>0</v>
      </c>
      <c r="AR241" s="23" t="s">
        <v>304</v>
      </c>
      <c r="AT241" s="23" t="s">
        <v>134</v>
      </c>
      <c r="AU241" s="23" t="s">
        <v>80</v>
      </c>
      <c r="AY241" s="23" t="s">
        <v>133</v>
      </c>
      <c r="BE241" s="231">
        <f>IF(N241="základní",J241,0)</f>
        <v>0</v>
      </c>
      <c r="BF241" s="231">
        <f>IF(N241="snížená",J241,0)</f>
        <v>0</v>
      </c>
      <c r="BG241" s="231">
        <f>IF(N241="zákl. přenesená",J241,0)</f>
        <v>0</v>
      </c>
      <c r="BH241" s="231">
        <f>IF(N241="sníž. přenesená",J241,0)</f>
        <v>0</v>
      </c>
      <c r="BI241" s="231">
        <f>IF(N241="nulová",J241,0)</f>
        <v>0</v>
      </c>
      <c r="BJ241" s="23" t="s">
        <v>78</v>
      </c>
      <c r="BK241" s="231">
        <f>ROUND(I241*H241,2)</f>
        <v>0</v>
      </c>
      <c r="BL241" s="23" t="s">
        <v>304</v>
      </c>
      <c r="BM241" s="23" t="s">
        <v>1199</v>
      </c>
    </row>
    <row r="242" s="11" customFormat="1">
      <c r="B242" s="238"/>
      <c r="C242" s="239"/>
      <c r="D242" s="232" t="s">
        <v>201</v>
      </c>
      <c r="E242" s="240" t="s">
        <v>21</v>
      </c>
      <c r="F242" s="241" t="s">
        <v>1200</v>
      </c>
      <c r="G242" s="239"/>
      <c r="H242" s="242">
        <v>110.40000000000001</v>
      </c>
      <c r="I242" s="243"/>
      <c r="J242" s="239"/>
      <c r="K242" s="239"/>
      <c r="L242" s="244"/>
      <c r="M242" s="249"/>
      <c r="N242" s="250"/>
      <c r="O242" s="250"/>
      <c r="P242" s="250"/>
      <c r="Q242" s="250"/>
      <c r="R242" s="250"/>
      <c r="S242" s="250"/>
      <c r="T242" s="251"/>
      <c r="AT242" s="248" t="s">
        <v>201</v>
      </c>
      <c r="AU242" s="248" t="s">
        <v>80</v>
      </c>
      <c r="AV242" s="11" t="s">
        <v>80</v>
      </c>
      <c r="AW242" s="11" t="s">
        <v>34</v>
      </c>
      <c r="AX242" s="11" t="s">
        <v>78</v>
      </c>
      <c r="AY242" s="248" t="s">
        <v>133</v>
      </c>
    </row>
    <row r="243" s="1" customFormat="1" ht="6.96" customHeight="1">
      <c r="B243" s="66"/>
      <c r="C243" s="67"/>
      <c r="D243" s="67"/>
      <c r="E243" s="67"/>
      <c r="F243" s="67"/>
      <c r="G243" s="67"/>
      <c r="H243" s="67"/>
      <c r="I243" s="165"/>
      <c r="J243" s="67"/>
      <c r="K243" s="67"/>
      <c r="L243" s="71"/>
    </row>
  </sheetData>
  <sheetProtection sheet="1" autoFilter="0" formatColumns="0" formatRows="0" objects="1" scenarios="1" spinCount="100000" saltValue="iCM1W1qq5pMuj7db6ETwwM9Tn/FDA19J9Qrc3Y694hYEIEzHEu1HbYZg7pOAXEClyadfJqhwTMTPZCSTM4Nzuw==" hashValue="xpYgzvxXlgUXPF4VtE3oQKjCDDyDu9bp62tijZT3AZzH5Q2lfN68XZMIzc8vK7rYqYl5ceRFSoy86jYywoX4nA==" algorithmName="SHA-512" password="CC35"/>
  <autoFilter ref="C85:K242"/>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99</v>
      </c>
      <c r="G1" s="138" t="s">
        <v>100</v>
      </c>
      <c r="H1" s="138"/>
      <c r="I1" s="139"/>
      <c r="J1" s="138" t="s">
        <v>101</v>
      </c>
      <c r="K1" s="137" t="s">
        <v>102</v>
      </c>
      <c r="L1" s="138" t="s">
        <v>103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95</v>
      </c>
    </row>
    <row r="3" ht="6.96" customHeight="1">
      <c r="B3" s="24"/>
      <c r="C3" s="25"/>
      <c r="D3" s="25"/>
      <c r="E3" s="25"/>
      <c r="F3" s="25"/>
      <c r="G3" s="25"/>
      <c r="H3" s="25"/>
      <c r="I3" s="140"/>
      <c r="J3" s="25"/>
      <c r="K3" s="26"/>
      <c r="AT3" s="23" t="s">
        <v>80</v>
      </c>
    </row>
    <row r="4" ht="36.96" customHeight="1">
      <c r="B4" s="27"/>
      <c r="C4" s="28"/>
      <c r="D4" s="29" t="s">
        <v>104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HOLOUBKOV – II/605 PRŮTAH – 1.etapa</v>
      </c>
      <c r="F7" s="39"/>
      <c r="G7" s="39"/>
      <c r="H7" s="39"/>
      <c r="I7" s="141"/>
      <c r="J7" s="28"/>
      <c r="K7" s="30"/>
    </row>
    <row r="8" s="1" customFormat="1">
      <c r="B8" s="45"/>
      <c r="C8" s="46"/>
      <c r="D8" s="39" t="s">
        <v>105</v>
      </c>
      <c r="E8" s="46"/>
      <c r="F8" s="46"/>
      <c r="G8" s="46"/>
      <c r="H8" s="46"/>
      <c r="I8" s="143"/>
      <c r="J8" s="46"/>
      <c r="K8" s="50"/>
    </row>
    <row r="9" s="1" customFormat="1" ht="36.96" customHeight="1">
      <c r="B9" s="45"/>
      <c r="C9" s="46"/>
      <c r="D9" s="46"/>
      <c r="E9" s="144" t="s">
        <v>1201</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20. 12. 2017</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tr">
        <f>IF('Rekapitulace stavby'!AN16="","",'Rekapitulace stavby'!AN16)</f>
        <v/>
      </c>
      <c r="K20" s="50"/>
    </row>
    <row r="21" s="1" customFormat="1" ht="18" customHeight="1">
      <c r="B21" s="45"/>
      <c r="C21" s="46"/>
      <c r="D21" s="46"/>
      <c r="E21" s="34" t="str">
        <f>IF('Rekapitulace stavby'!E17="","",'Rekapitulace stavby'!E17)</f>
        <v xml:space="preserve"> </v>
      </c>
      <c r="F21" s="46"/>
      <c r="G21" s="46"/>
      <c r="H21" s="46"/>
      <c r="I21" s="145" t="s">
        <v>30</v>
      </c>
      <c r="J21" s="34" t="str">
        <f>IF('Rekapitulace stavby'!AN17="","",'Rekapitulace stavby'!AN17)</f>
        <v/>
      </c>
      <c r="K21" s="50"/>
    </row>
    <row r="22" s="1" customFormat="1" ht="6.96" customHeight="1">
      <c r="B22" s="45"/>
      <c r="C22" s="46"/>
      <c r="D22" s="46"/>
      <c r="E22" s="46"/>
      <c r="F22" s="46"/>
      <c r="G22" s="46"/>
      <c r="H22" s="46"/>
      <c r="I22" s="143"/>
      <c r="J22" s="46"/>
      <c r="K22" s="50"/>
    </row>
    <row r="23" s="1" customFormat="1" ht="14.4" customHeight="1">
      <c r="B23" s="45"/>
      <c r="C23" s="46"/>
      <c r="D23" s="39" t="s">
        <v>35</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37</v>
      </c>
      <c r="E27" s="46"/>
      <c r="F27" s="46"/>
      <c r="G27" s="46"/>
      <c r="H27" s="46"/>
      <c r="I27" s="143"/>
      <c r="J27" s="154">
        <f>ROUND(J80,2)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39</v>
      </c>
      <c r="G29" s="46"/>
      <c r="H29" s="46"/>
      <c r="I29" s="155" t="s">
        <v>38</v>
      </c>
      <c r="J29" s="51" t="s">
        <v>40</v>
      </c>
      <c r="K29" s="50"/>
    </row>
    <row r="30" s="1" customFormat="1" ht="14.4" customHeight="1">
      <c r="B30" s="45"/>
      <c r="C30" s="46"/>
      <c r="D30" s="54" t="s">
        <v>41</v>
      </c>
      <c r="E30" s="54" t="s">
        <v>42</v>
      </c>
      <c r="F30" s="156">
        <f>ROUND(SUM(BE80:BE211), 2)</f>
        <v>0</v>
      </c>
      <c r="G30" s="46"/>
      <c r="H30" s="46"/>
      <c r="I30" s="157">
        <v>0.20999999999999999</v>
      </c>
      <c r="J30" s="156">
        <f>ROUND(ROUND((SUM(BE80:BE211)), 2)*I30, 2)</f>
        <v>0</v>
      </c>
      <c r="K30" s="50"/>
    </row>
    <row r="31" s="1" customFormat="1" ht="14.4" customHeight="1">
      <c r="B31" s="45"/>
      <c r="C31" s="46"/>
      <c r="D31" s="46"/>
      <c r="E31" s="54" t="s">
        <v>43</v>
      </c>
      <c r="F31" s="156">
        <f>ROUND(SUM(BF80:BF211), 2)</f>
        <v>0</v>
      </c>
      <c r="G31" s="46"/>
      <c r="H31" s="46"/>
      <c r="I31" s="157">
        <v>0.14999999999999999</v>
      </c>
      <c r="J31" s="156">
        <f>ROUND(ROUND((SUM(BF80:BF211)), 2)*I31, 2)</f>
        <v>0</v>
      </c>
      <c r="K31" s="50"/>
    </row>
    <row r="32" hidden="1" s="1" customFormat="1" ht="14.4" customHeight="1">
      <c r="B32" s="45"/>
      <c r="C32" s="46"/>
      <c r="D32" s="46"/>
      <c r="E32" s="54" t="s">
        <v>44</v>
      </c>
      <c r="F32" s="156">
        <f>ROUND(SUM(BG80:BG211), 2)</f>
        <v>0</v>
      </c>
      <c r="G32" s="46"/>
      <c r="H32" s="46"/>
      <c r="I32" s="157">
        <v>0.20999999999999999</v>
      </c>
      <c r="J32" s="156">
        <v>0</v>
      </c>
      <c r="K32" s="50"/>
    </row>
    <row r="33" hidden="1" s="1" customFormat="1" ht="14.4" customHeight="1">
      <c r="B33" s="45"/>
      <c r="C33" s="46"/>
      <c r="D33" s="46"/>
      <c r="E33" s="54" t="s">
        <v>45</v>
      </c>
      <c r="F33" s="156">
        <f>ROUND(SUM(BH80:BH211), 2)</f>
        <v>0</v>
      </c>
      <c r="G33" s="46"/>
      <c r="H33" s="46"/>
      <c r="I33" s="157">
        <v>0.14999999999999999</v>
      </c>
      <c r="J33" s="156">
        <v>0</v>
      </c>
      <c r="K33" s="50"/>
    </row>
    <row r="34" hidden="1" s="1" customFormat="1" ht="14.4" customHeight="1">
      <c r="B34" s="45"/>
      <c r="C34" s="46"/>
      <c r="D34" s="46"/>
      <c r="E34" s="54" t="s">
        <v>46</v>
      </c>
      <c r="F34" s="156">
        <f>ROUND(SUM(BI80:BI211),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47</v>
      </c>
      <c r="E36" s="97"/>
      <c r="F36" s="97"/>
      <c r="G36" s="160" t="s">
        <v>48</v>
      </c>
      <c r="H36" s="161" t="s">
        <v>49</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HOLOUBKOV – II/605 PRŮTAH – 1.etapa</v>
      </c>
      <c r="F45" s="39"/>
      <c r="G45" s="39"/>
      <c r="H45" s="39"/>
      <c r="I45" s="143"/>
      <c r="J45" s="46"/>
      <c r="K45" s="50"/>
    </row>
    <row r="46" s="1" customFormat="1" ht="14.4" customHeight="1">
      <c r="B46" s="45"/>
      <c r="C46" s="39" t="s">
        <v>105</v>
      </c>
      <c r="D46" s="46"/>
      <c r="E46" s="46"/>
      <c r="F46" s="46"/>
      <c r="G46" s="46"/>
      <c r="H46" s="46"/>
      <c r="I46" s="143"/>
      <c r="J46" s="46"/>
      <c r="K46" s="50"/>
    </row>
    <row r="47" s="1" customFormat="1" ht="17.25" customHeight="1">
      <c r="B47" s="45"/>
      <c r="C47" s="46"/>
      <c r="D47" s="46"/>
      <c r="E47" s="144" t="str">
        <f>E9</f>
        <v>SO 301 - Vodovod</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 </v>
      </c>
      <c r="G49" s="46"/>
      <c r="H49" s="46"/>
      <c r="I49" s="145" t="s">
        <v>25</v>
      </c>
      <c r="J49" s="146" t="str">
        <f>IF(J12="","",J12)</f>
        <v>20. 12. 2017</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SÚSPK a Obec Holoubkov</v>
      </c>
      <c r="G51" s="46"/>
      <c r="H51" s="46"/>
      <c r="I51" s="145" t="s">
        <v>33</v>
      </c>
      <c r="J51" s="43" t="str">
        <f>E21</f>
        <v xml:space="preserve"> </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108</v>
      </c>
      <c r="D54" s="158"/>
      <c r="E54" s="158"/>
      <c r="F54" s="158"/>
      <c r="G54" s="158"/>
      <c r="H54" s="158"/>
      <c r="I54" s="172"/>
      <c r="J54" s="173" t="s">
        <v>109</v>
      </c>
      <c r="K54" s="174"/>
    </row>
    <row r="55" s="1" customFormat="1" ht="10.32" customHeight="1">
      <c r="B55" s="45"/>
      <c r="C55" s="46"/>
      <c r="D55" s="46"/>
      <c r="E55" s="46"/>
      <c r="F55" s="46"/>
      <c r="G55" s="46"/>
      <c r="H55" s="46"/>
      <c r="I55" s="143"/>
      <c r="J55" s="46"/>
      <c r="K55" s="50"/>
    </row>
    <row r="56" s="1" customFormat="1" ht="29.28" customHeight="1">
      <c r="B56" s="45"/>
      <c r="C56" s="175" t="s">
        <v>110</v>
      </c>
      <c r="D56" s="46"/>
      <c r="E56" s="46"/>
      <c r="F56" s="46"/>
      <c r="G56" s="46"/>
      <c r="H56" s="46"/>
      <c r="I56" s="143"/>
      <c r="J56" s="154">
        <f>J80</f>
        <v>0</v>
      </c>
      <c r="K56" s="50"/>
      <c r="AU56" s="23" t="s">
        <v>111</v>
      </c>
    </row>
    <row r="57" s="7" customFormat="1" ht="24.96" customHeight="1">
      <c r="B57" s="176"/>
      <c r="C57" s="177"/>
      <c r="D57" s="178" t="s">
        <v>179</v>
      </c>
      <c r="E57" s="179"/>
      <c r="F57" s="179"/>
      <c r="G57" s="179"/>
      <c r="H57" s="179"/>
      <c r="I57" s="180"/>
      <c r="J57" s="181">
        <f>J81</f>
        <v>0</v>
      </c>
      <c r="K57" s="182"/>
    </row>
    <row r="58" s="8" customFormat="1" ht="19.92" customHeight="1">
      <c r="B58" s="183"/>
      <c r="C58" s="184"/>
      <c r="D58" s="185" t="s">
        <v>180</v>
      </c>
      <c r="E58" s="186"/>
      <c r="F58" s="186"/>
      <c r="G58" s="186"/>
      <c r="H58" s="186"/>
      <c r="I58" s="187"/>
      <c r="J58" s="188">
        <f>J82</f>
        <v>0</v>
      </c>
      <c r="K58" s="189"/>
    </row>
    <row r="59" s="8" customFormat="1" ht="19.92" customHeight="1">
      <c r="B59" s="183"/>
      <c r="C59" s="184"/>
      <c r="D59" s="185" t="s">
        <v>222</v>
      </c>
      <c r="E59" s="186"/>
      <c r="F59" s="186"/>
      <c r="G59" s="186"/>
      <c r="H59" s="186"/>
      <c r="I59" s="187"/>
      <c r="J59" s="188">
        <f>J114</f>
        <v>0</v>
      </c>
      <c r="K59" s="189"/>
    </row>
    <row r="60" s="8" customFormat="1" ht="19.92" customHeight="1">
      <c r="B60" s="183"/>
      <c r="C60" s="184"/>
      <c r="D60" s="185" t="s">
        <v>223</v>
      </c>
      <c r="E60" s="186"/>
      <c r="F60" s="186"/>
      <c r="G60" s="186"/>
      <c r="H60" s="186"/>
      <c r="I60" s="187"/>
      <c r="J60" s="188">
        <f>J123</f>
        <v>0</v>
      </c>
      <c r="K60" s="189"/>
    </row>
    <row r="61" s="1" customFormat="1" ht="21.84" customHeight="1">
      <c r="B61" s="45"/>
      <c r="C61" s="46"/>
      <c r="D61" s="46"/>
      <c r="E61" s="46"/>
      <c r="F61" s="46"/>
      <c r="G61" s="46"/>
      <c r="H61" s="46"/>
      <c r="I61" s="143"/>
      <c r="J61" s="46"/>
      <c r="K61" s="50"/>
    </row>
    <row r="62" s="1" customFormat="1" ht="6.96" customHeight="1">
      <c r="B62" s="66"/>
      <c r="C62" s="67"/>
      <c r="D62" s="67"/>
      <c r="E62" s="67"/>
      <c r="F62" s="67"/>
      <c r="G62" s="67"/>
      <c r="H62" s="67"/>
      <c r="I62" s="165"/>
      <c r="J62" s="67"/>
      <c r="K62" s="68"/>
    </row>
    <row r="66" s="1" customFormat="1" ht="6.96" customHeight="1">
      <c r="B66" s="69"/>
      <c r="C66" s="70"/>
      <c r="D66" s="70"/>
      <c r="E66" s="70"/>
      <c r="F66" s="70"/>
      <c r="G66" s="70"/>
      <c r="H66" s="70"/>
      <c r="I66" s="168"/>
      <c r="J66" s="70"/>
      <c r="K66" s="70"/>
      <c r="L66" s="71"/>
    </row>
    <row r="67" s="1" customFormat="1" ht="36.96" customHeight="1">
      <c r="B67" s="45"/>
      <c r="C67" s="72" t="s">
        <v>116</v>
      </c>
      <c r="D67" s="73"/>
      <c r="E67" s="73"/>
      <c r="F67" s="73"/>
      <c r="G67" s="73"/>
      <c r="H67" s="73"/>
      <c r="I67" s="190"/>
      <c r="J67" s="73"/>
      <c r="K67" s="73"/>
      <c r="L67" s="71"/>
    </row>
    <row r="68" s="1" customFormat="1" ht="6.96" customHeight="1">
      <c r="B68" s="45"/>
      <c r="C68" s="73"/>
      <c r="D68" s="73"/>
      <c r="E68" s="73"/>
      <c r="F68" s="73"/>
      <c r="G68" s="73"/>
      <c r="H68" s="73"/>
      <c r="I68" s="190"/>
      <c r="J68" s="73"/>
      <c r="K68" s="73"/>
      <c r="L68" s="71"/>
    </row>
    <row r="69" s="1" customFormat="1" ht="14.4" customHeight="1">
      <c r="B69" s="45"/>
      <c r="C69" s="75" t="s">
        <v>18</v>
      </c>
      <c r="D69" s="73"/>
      <c r="E69" s="73"/>
      <c r="F69" s="73"/>
      <c r="G69" s="73"/>
      <c r="H69" s="73"/>
      <c r="I69" s="190"/>
      <c r="J69" s="73"/>
      <c r="K69" s="73"/>
      <c r="L69" s="71"/>
    </row>
    <row r="70" s="1" customFormat="1" ht="16.5" customHeight="1">
      <c r="B70" s="45"/>
      <c r="C70" s="73"/>
      <c r="D70" s="73"/>
      <c r="E70" s="191" t="str">
        <f>E7</f>
        <v>HOLOUBKOV – II/605 PRŮTAH – 1.etapa</v>
      </c>
      <c r="F70" s="75"/>
      <c r="G70" s="75"/>
      <c r="H70" s="75"/>
      <c r="I70" s="190"/>
      <c r="J70" s="73"/>
      <c r="K70" s="73"/>
      <c r="L70" s="71"/>
    </row>
    <row r="71" s="1" customFormat="1" ht="14.4" customHeight="1">
      <c r="B71" s="45"/>
      <c r="C71" s="75" t="s">
        <v>105</v>
      </c>
      <c r="D71" s="73"/>
      <c r="E71" s="73"/>
      <c r="F71" s="73"/>
      <c r="G71" s="73"/>
      <c r="H71" s="73"/>
      <c r="I71" s="190"/>
      <c r="J71" s="73"/>
      <c r="K71" s="73"/>
      <c r="L71" s="71"/>
    </row>
    <row r="72" s="1" customFormat="1" ht="17.25" customHeight="1">
      <c r="B72" s="45"/>
      <c r="C72" s="73"/>
      <c r="D72" s="73"/>
      <c r="E72" s="81" t="str">
        <f>E9</f>
        <v>SO 301 - Vodovod</v>
      </c>
      <c r="F72" s="73"/>
      <c r="G72" s="73"/>
      <c r="H72" s="73"/>
      <c r="I72" s="190"/>
      <c r="J72" s="73"/>
      <c r="K72" s="73"/>
      <c r="L72" s="71"/>
    </row>
    <row r="73" s="1" customFormat="1" ht="6.96" customHeight="1">
      <c r="B73" s="45"/>
      <c r="C73" s="73"/>
      <c r="D73" s="73"/>
      <c r="E73" s="73"/>
      <c r="F73" s="73"/>
      <c r="G73" s="73"/>
      <c r="H73" s="73"/>
      <c r="I73" s="190"/>
      <c r="J73" s="73"/>
      <c r="K73" s="73"/>
      <c r="L73" s="71"/>
    </row>
    <row r="74" s="1" customFormat="1" ht="18" customHeight="1">
      <c r="B74" s="45"/>
      <c r="C74" s="75" t="s">
        <v>23</v>
      </c>
      <c r="D74" s="73"/>
      <c r="E74" s="73"/>
      <c r="F74" s="192" t="str">
        <f>F12</f>
        <v xml:space="preserve"> </v>
      </c>
      <c r="G74" s="73"/>
      <c r="H74" s="73"/>
      <c r="I74" s="193" t="s">
        <v>25</v>
      </c>
      <c r="J74" s="84" t="str">
        <f>IF(J12="","",J12)</f>
        <v>20. 12. 2017</v>
      </c>
      <c r="K74" s="73"/>
      <c r="L74" s="71"/>
    </row>
    <row r="75" s="1" customFormat="1" ht="6.96" customHeight="1">
      <c r="B75" s="45"/>
      <c r="C75" s="73"/>
      <c r="D75" s="73"/>
      <c r="E75" s="73"/>
      <c r="F75" s="73"/>
      <c r="G75" s="73"/>
      <c r="H75" s="73"/>
      <c r="I75" s="190"/>
      <c r="J75" s="73"/>
      <c r="K75" s="73"/>
      <c r="L75" s="71"/>
    </row>
    <row r="76" s="1" customFormat="1">
      <c r="B76" s="45"/>
      <c r="C76" s="75" t="s">
        <v>27</v>
      </c>
      <c r="D76" s="73"/>
      <c r="E76" s="73"/>
      <c r="F76" s="192" t="str">
        <f>E15</f>
        <v>SÚSPK a Obec Holoubkov</v>
      </c>
      <c r="G76" s="73"/>
      <c r="H76" s="73"/>
      <c r="I76" s="193" t="s">
        <v>33</v>
      </c>
      <c r="J76" s="192" t="str">
        <f>E21</f>
        <v xml:space="preserve"> </v>
      </c>
      <c r="K76" s="73"/>
      <c r="L76" s="71"/>
    </row>
    <row r="77" s="1" customFormat="1" ht="14.4" customHeight="1">
      <c r="B77" s="45"/>
      <c r="C77" s="75" t="s">
        <v>31</v>
      </c>
      <c r="D77" s="73"/>
      <c r="E77" s="73"/>
      <c r="F77" s="192" t="str">
        <f>IF(E18="","",E18)</f>
        <v/>
      </c>
      <c r="G77" s="73"/>
      <c r="H77" s="73"/>
      <c r="I77" s="190"/>
      <c r="J77" s="73"/>
      <c r="K77" s="73"/>
      <c r="L77" s="71"/>
    </row>
    <row r="78" s="1" customFormat="1" ht="10.32" customHeight="1">
      <c r="B78" s="45"/>
      <c r="C78" s="73"/>
      <c r="D78" s="73"/>
      <c r="E78" s="73"/>
      <c r="F78" s="73"/>
      <c r="G78" s="73"/>
      <c r="H78" s="73"/>
      <c r="I78" s="190"/>
      <c r="J78" s="73"/>
      <c r="K78" s="73"/>
      <c r="L78" s="71"/>
    </row>
    <row r="79" s="9" customFormat="1" ht="29.28" customHeight="1">
      <c r="B79" s="194"/>
      <c r="C79" s="195" t="s">
        <v>117</v>
      </c>
      <c r="D79" s="196" t="s">
        <v>56</v>
      </c>
      <c r="E79" s="196" t="s">
        <v>52</v>
      </c>
      <c r="F79" s="196" t="s">
        <v>118</v>
      </c>
      <c r="G79" s="196" t="s">
        <v>119</v>
      </c>
      <c r="H79" s="196" t="s">
        <v>120</v>
      </c>
      <c r="I79" s="197" t="s">
        <v>121</v>
      </c>
      <c r="J79" s="196" t="s">
        <v>109</v>
      </c>
      <c r="K79" s="198" t="s">
        <v>122</v>
      </c>
      <c r="L79" s="199"/>
      <c r="M79" s="101" t="s">
        <v>123</v>
      </c>
      <c r="N79" s="102" t="s">
        <v>41</v>
      </c>
      <c r="O79" s="102" t="s">
        <v>124</v>
      </c>
      <c r="P79" s="102" t="s">
        <v>125</v>
      </c>
      <c r="Q79" s="102" t="s">
        <v>126</v>
      </c>
      <c r="R79" s="102" t="s">
        <v>127</v>
      </c>
      <c r="S79" s="102" t="s">
        <v>128</v>
      </c>
      <c r="T79" s="103" t="s">
        <v>129</v>
      </c>
    </row>
    <row r="80" s="1" customFormat="1" ht="29.28" customHeight="1">
      <c r="B80" s="45"/>
      <c r="C80" s="107" t="s">
        <v>110</v>
      </c>
      <c r="D80" s="73"/>
      <c r="E80" s="73"/>
      <c r="F80" s="73"/>
      <c r="G80" s="73"/>
      <c r="H80" s="73"/>
      <c r="I80" s="190"/>
      <c r="J80" s="200">
        <f>BK80</f>
        <v>0</v>
      </c>
      <c r="K80" s="73"/>
      <c r="L80" s="71"/>
      <c r="M80" s="104"/>
      <c r="N80" s="105"/>
      <c r="O80" s="105"/>
      <c r="P80" s="201">
        <f>P81</f>
        <v>0</v>
      </c>
      <c r="Q80" s="105"/>
      <c r="R80" s="201">
        <f>R81</f>
        <v>201.59098560000001</v>
      </c>
      <c r="S80" s="105"/>
      <c r="T80" s="202">
        <f>T81</f>
        <v>0.28609999999999997</v>
      </c>
      <c r="AT80" s="23" t="s">
        <v>70</v>
      </c>
      <c r="AU80" s="23" t="s">
        <v>111</v>
      </c>
      <c r="BK80" s="203">
        <f>BK81</f>
        <v>0</v>
      </c>
    </row>
    <row r="81" s="10" customFormat="1" ht="37.44" customHeight="1">
      <c r="B81" s="204"/>
      <c r="C81" s="205"/>
      <c r="D81" s="206" t="s">
        <v>70</v>
      </c>
      <c r="E81" s="207" t="s">
        <v>182</v>
      </c>
      <c r="F81" s="207" t="s">
        <v>183</v>
      </c>
      <c r="G81" s="205"/>
      <c r="H81" s="205"/>
      <c r="I81" s="208"/>
      <c r="J81" s="209">
        <f>BK81</f>
        <v>0</v>
      </c>
      <c r="K81" s="205"/>
      <c r="L81" s="210"/>
      <c r="M81" s="211"/>
      <c r="N81" s="212"/>
      <c r="O81" s="212"/>
      <c r="P81" s="213">
        <f>P82+P114+P123</f>
        <v>0</v>
      </c>
      <c r="Q81" s="212"/>
      <c r="R81" s="213">
        <f>R82+R114+R123</f>
        <v>201.59098560000001</v>
      </c>
      <c r="S81" s="212"/>
      <c r="T81" s="214">
        <f>T82+T114+T123</f>
        <v>0.28609999999999997</v>
      </c>
      <c r="AR81" s="215" t="s">
        <v>78</v>
      </c>
      <c r="AT81" s="216" t="s">
        <v>70</v>
      </c>
      <c r="AU81" s="216" t="s">
        <v>71</v>
      </c>
      <c r="AY81" s="215" t="s">
        <v>133</v>
      </c>
      <c r="BK81" s="217">
        <f>BK82+BK114+BK123</f>
        <v>0</v>
      </c>
    </row>
    <row r="82" s="10" customFormat="1" ht="19.92" customHeight="1">
      <c r="B82" s="204"/>
      <c r="C82" s="205"/>
      <c r="D82" s="206" t="s">
        <v>70</v>
      </c>
      <c r="E82" s="218" t="s">
        <v>78</v>
      </c>
      <c r="F82" s="218" t="s">
        <v>184</v>
      </c>
      <c r="G82" s="205"/>
      <c r="H82" s="205"/>
      <c r="I82" s="208"/>
      <c r="J82" s="219">
        <f>BK82</f>
        <v>0</v>
      </c>
      <c r="K82" s="205"/>
      <c r="L82" s="210"/>
      <c r="M82" s="211"/>
      <c r="N82" s="212"/>
      <c r="O82" s="212"/>
      <c r="P82" s="213">
        <f>SUM(P83:P113)</f>
        <v>0</v>
      </c>
      <c r="Q82" s="212"/>
      <c r="R82" s="213">
        <f>SUM(R83:R113)</f>
        <v>198.510526</v>
      </c>
      <c r="S82" s="212"/>
      <c r="T82" s="214">
        <f>SUM(T83:T113)</f>
        <v>0</v>
      </c>
      <c r="AR82" s="215" t="s">
        <v>78</v>
      </c>
      <c r="AT82" s="216" t="s">
        <v>70</v>
      </c>
      <c r="AU82" s="216" t="s">
        <v>78</v>
      </c>
      <c r="AY82" s="215" t="s">
        <v>133</v>
      </c>
      <c r="BK82" s="217">
        <f>SUM(BK83:BK113)</f>
        <v>0</v>
      </c>
    </row>
    <row r="83" s="1" customFormat="1" ht="63.75" customHeight="1">
      <c r="B83" s="45"/>
      <c r="C83" s="220" t="s">
        <v>78</v>
      </c>
      <c r="D83" s="220" t="s">
        <v>134</v>
      </c>
      <c r="E83" s="221" t="s">
        <v>1202</v>
      </c>
      <c r="F83" s="222" t="s">
        <v>1203</v>
      </c>
      <c r="G83" s="223" t="s">
        <v>236</v>
      </c>
      <c r="H83" s="224">
        <v>2</v>
      </c>
      <c r="I83" s="225"/>
      <c r="J83" s="226">
        <f>ROUND(I83*H83,2)</f>
        <v>0</v>
      </c>
      <c r="K83" s="222" t="s">
        <v>162</v>
      </c>
      <c r="L83" s="71"/>
      <c r="M83" s="227" t="s">
        <v>21</v>
      </c>
      <c r="N83" s="228" t="s">
        <v>42</v>
      </c>
      <c r="O83" s="46"/>
      <c r="P83" s="229">
        <f>O83*H83</f>
        <v>0</v>
      </c>
      <c r="Q83" s="229">
        <v>0.036900000000000002</v>
      </c>
      <c r="R83" s="229">
        <f>Q83*H83</f>
        <v>0.073800000000000004</v>
      </c>
      <c r="S83" s="229">
        <v>0</v>
      </c>
      <c r="T83" s="230">
        <f>S83*H83</f>
        <v>0</v>
      </c>
      <c r="AR83" s="23" t="s">
        <v>153</v>
      </c>
      <c r="AT83" s="23" t="s">
        <v>134</v>
      </c>
      <c r="AU83" s="23" t="s">
        <v>80</v>
      </c>
      <c r="AY83" s="23" t="s">
        <v>133</v>
      </c>
      <c r="BE83" s="231">
        <f>IF(N83="základní",J83,0)</f>
        <v>0</v>
      </c>
      <c r="BF83" s="231">
        <f>IF(N83="snížená",J83,0)</f>
        <v>0</v>
      </c>
      <c r="BG83" s="231">
        <f>IF(N83="zákl. přenesená",J83,0)</f>
        <v>0</v>
      </c>
      <c r="BH83" s="231">
        <f>IF(N83="sníž. přenesená",J83,0)</f>
        <v>0</v>
      </c>
      <c r="BI83" s="231">
        <f>IF(N83="nulová",J83,0)</f>
        <v>0</v>
      </c>
      <c r="BJ83" s="23" t="s">
        <v>78</v>
      </c>
      <c r="BK83" s="231">
        <f>ROUND(I83*H83,2)</f>
        <v>0</v>
      </c>
      <c r="BL83" s="23" t="s">
        <v>153</v>
      </c>
      <c r="BM83" s="23" t="s">
        <v>1204</v>
      </c>
    </row>
    <row r="84" s="1" customFormat="1">
      <c r="B84" s="45"/>
      <c r="C84" s="73"/>
      <c r="D84" s="232" t="s">
        <v>189</v>
      </c>
      <c r="E84" s="73"/>
      <c r="F84" s="233" t="s">
        <v>1205</v>
      </c>
      <c r="G84" s="73"/>
      <c r="H84" s="73"/>
      <c r="I84" s="190"/>
      <c r="J84" s="73"/>
      <c r="K84" s="73"/>
      <c r="L84" s="71"/>
      <c r="M84" s="234"/>
      <c r="N84" s="46"/>
      <c r="O84" s="46"/>
      <c r="P84" s="46"/>
      <c r="Q84" s="46"/>
      <c r="R84" s="46"/>
      <c r="S84" s="46"/>
      <c r="T84" s="94"/>
      <c r="AT84" s="23" t="s">
        <v>189</v>
      </c>
      <c r="AU84" s="23" t="s">
        <v>80</v>
      </c>
    </row>
    <row r="85" s="1" customFormat="1" ht="25.5" customHeight="1">
      <c r="B85" s="45"/>
      <c r="C85" s="220" t="s">
        <v>80</v>
      </c>
      <c r="D85" s="220" t="s">
        <v>134</v>
      </c>
      <c r="E85" s="221" t="s">
        <v>1206</v>
      </c>
      <c r="F85" s="222" t="s">
        <v>1207</v>
      </c>
      <c r="G85" s="223" t="s">
        <v>197</v>
      </c>
      <c r="H85" s="224">
        <v>4</v>
      </c>
      <c r="I85" s="225"/>
      <c r="J85" s="226">
        <f>ROUND(I85*H85,2)</f>
        <v>0</v>
      </c>
      <c r="K85" s="222" t="s">
        <v>162</v>
      </c>
      <c r="L85" s="71"/>
      <c r="M85" s="227" t="s">
        <v>21</v>
      </c>
      <c r="N85" s="228" t="s">
        <v>42</v>
      </c>
      <c r="O85" s="46"/>
      <c r="P85" s="229">
        <f>O85*H85</f>
        <v>0</v>
      </c>
      <c r="Q85" s="229">
        <v>0</v>
      </c>
      <c r="R85" s="229">
        <f>Q85*H85</f>
        <v>0</v>
      </c>
      <c r="S85" s="229">
        <v>0</v>
      </c>
      <c r="T85" s="230">
        <f>S85*H85</f>
        <v>0</v>
      </c>
      <c r="AR85" s="23" t="s">
        <v>153</v>
      </c>
      <c r="AT85" s="23" t="s">
        <v>134</v>
      </c>
      <c r="AU85" s="23" t="s">
        <v>80</v>
      </c>
      <c r="AY85" s="23" t="s">
        <v>133</v>
      </c>
      <c r="BE85" s="231">
        <f>IF(N85="základní",J85,0)</f>
        <v>0</v>
      </c>
      <c r="BF85" s="231">
        <f>IF(N85="snížená",J85,0)</f>
        <v>0</v>
      </c>
      <c r="BG85" s="231">
        <f>IF(N85="zákl. přenesená",J85,0)</f>
        <v>0</v>
      </c>
      <c r="BH85" s="231">
        <f>IF(N85="sníž. přenesená",J85,0)</f>
        <v>0</v>
      </c>
      <c r="BI85" s="231">
        <f>IF(N85="nulová",J85,0)</f>
        <v>0</v>
      </c>
      <c r="BJ85" s="23" t="s">
        <v>78</v>
      </c>
      <c r="BK85" s="231">
        <f>ROUND(I85*H85,2)</f>
        <v>0</v>
      </c>
      <c r="BL85" s="23" t="s">
        <v>153</v>
      </c>
      <c r="BM85" s="23" t="s">
        <v>1208</v>
      </c>
    </row>
    <row r="86" s="1" customFormat="1">
      <c r="B86" s="45"/>
      <c r="C86" s="73"/>
      <c r="D86" s="232" t="s">
        <v>189</v>
      </c>
      <c r="E86" s="73"/>
      <c r="F86" s="233" t="s">
        <v>1209</v>
      </c>
      <c r="G86" s="73"/>
      <c r="H86" s="73"/>
      <c r="I86" s="190"/>
      <c r="J86" s="73"/>
      <c r="K86" s="73"/>
      <c r="L86" s="71"/>
      <c r="M86" s="234"/>
      <c r="N86" s="46"/>
      <c r="O86" s="46"/>
      <c r="P86" s="46"/>
      <c r="Q86" s="46"/>
      <c r="R86" s="46"/>
      <c r="S86" s="46"/>
      <c r="T86" s="94"/>
      <c r="AT86" s="23" t="s">
        <v>189</v>
      </c>
      <c r="AU86" s="23" t="s">
        <v>80</v>
      </c>
    </row>
    <row r="87" s="11" customFormat="1">
      <c r="B87" s="238"/>
      <c r="C87" s="239"/>
      <c r="D87" s="232" t="s">
        <v>201</v>
      </c>
      <c r="E87" s="240" t="s">
        <v>21</v>
      </c>
      <c r="F87" s="241" t="s">
        <v>1210</v>
      </c>
      <c r="G87" s="239"/>
      <c r="H87" s="242">
        <v>4</v>
      </c>
      <c r="I87" s="243"/>
      <c r="J87" s="239"/>
      <c r="K87" s="239"/>
      <c r="L87" s="244"/>
      <c r="M87" s="245"/>
      <c r="N87" s="246"/>
      <c r="O87" s="246"/>
      <c r="P87" s="246"/>
      <c r="Q87" s="246"/>
      <c r="R87" s="246"/>
      <c r="S87" s="246"/>
      <c r="T87" s="247"/>
      <c r="AT87" s="248" t="s">
        <v>201</v>
      </c>
      <c r="AU87" s="248" t="s">
        <v>80</v>
      </c>
      <c r="AV87" s="11" t="s">
        <v>80</v>
      </c>
      <c r="AW87" s="11" t="s">
        <v>34</v>
      </c>
      <c r="AX87" s="11" t="s">
        <v>78</v>
      </c>
      <c r="AY87" s="248" t="s">
        <v>133</v>
      </c>
    </row>
    <row r="88" s="1" customFormat="1" ht="25.5" customHeight="1">
      <c r="B88" s="45"/>
      <c r="C88" s="220" t="s">
        <v>147</v>
      </c>
      <c r="D88" s="220" t="s">
        <v>134</v>
      </c>
      <c r="E88" s="221" t="s">
        <v>1211</v>
      </c>
      <c r="F88" s="222" t="s">
        <v>1212</v>
      </c>
      <c r="G88" s="223" t="s">
        <v>197</v>
      </c>
      <c r="H88" s="224">
        <v>50.399999999999999</v>
      </c>
      <c r="I88" s="225"/>
      <c r="J88" s="226">
        <f>ROUND(I88*H88,2)</f>
        <v>0</v>
      </c>
      <c r="K88" s="222" t="s">
        <v>162</v>
      </c>
      <c r="L88" s="71"/>
      <c r="M88" s="227" t="s">
        <v>21</v>
      </c>
      <c r="N88" s="228" t="s">
        <v>42</v>
      </c>
      <c r="O88" s="46"/>
      <c r="P88" s="229">
        <f>O88*H88</f>
        <v>0</v>
      </c>
      <c r="Q88" s="229">
        <v>0</v>
      </c>
      <c r="R88" s="229">
        <f>Q88*H88</f>
        <v>0</v>
      </c>
      <c r="S88" s="229">
        <v>0</v>
      </c>
      <c r="T88" s="230">
        <f>S88*H88</f>
        <v>0</v>
      </c>
      <c r="AR88" s="23" t="s">
        <v>153</v>
      </c>
      <c r="AT88" s="23" t="s">
        <v>134</v>
      </c>
      <c r="AU88" s="23" t="s">
        <v>80</v>
      </c>
      <c r="AY88" s="23" t="s">
        <v>133</v>
      </c>
      <c r="BE88" s="231">
        <f>IF(N88="základní",J88,0)</f>
        <v>0</v>
      </c>
      <c r="BF88" s="231">
        <f>IF(N88="snížená",J88,0)</f>
        <v>0</v>
      </c>
      <c r="BG88" s="231">
        <f>IF(N88="zákl. přenesená",J88,0)</f>
        <v>0</v>
      </c>
      <c r="BH88" s="231">
        <f>IF(N88="sníž. přenesená",J88,0)</f>
        <v>0</v>
      </c>
      <c r="BI88" s="231">
        <f>IF(N88="nulová",J88,0)</f>
        <v>0</v>
      </c>
      <c r="BJ88" s="23" t="s">
        <v>78</v>
      </c>
      <c r="BK88" s="231">
        <f>ROUND(I88*H88,2)</f>
        <v>0</v>
      </c>
      <c r="BL88" s="23" t="s">
        <v>153</v>
      </c>
      <c r="BM88" s="23" t="s">
        <v>1213</v>
      </c>
    </row>
    <row r="89" s="1" customFormat="1">
      <c r="B89" s="45"/>
      <c r="C89" s="73"/>
      <c r="D89" s="232" t="s">
        <v>189</v>
      </c>
      <c r="E89" s="73"/>
      <c r="F89" s="233" t="s">
        <v>1214</v>
      </c>
      <c r="G89" s="73"/>
      <c r="H89" s="73"/>
      <c r="I89" s="190"/>
      <c r="J89" s="73"/>
      <c r="K89" s="73"/>
      <c r="L89" s="71"/>
      <c r="M89" s="234"/>
      <c r="N89" s="46"/>
      <c r="O89" s="46"/>
      <c r="P89" s="46"/>
      <c r="Q89" s="46"/>
      <c r="R89" s="46"/>
      <c r="S89" s="46"/>
      <c r="T89" s="94"/>
      <c r="AT89" s="23" t="s">
        <v>189</v>
      </c>
      <c r="AU89" s="23" t="s">
        <v>80</v>
      </c>
    </row>
    <row r="90" s="11" customFormat="1">
      <c r="B90" s="238"/>
      <c r="C90" s="239"/>
      <c r="D90" s="232" t="s">
        <v>201</v>
      </c>
      <c r="E90" s="240" t="s">
        <v>21</v>
      </c>
      <c r="F90" s="241" t="s">
        <v>1215</v>
      </c>
      <c r="G90" s="239"/>
      <c r="H90" s="242">
        <v>50.399999999999999</v>
      </c>
      <c r="I90" s="243"/>
      <c r="J90" s="239"/>
      <c r="K90" s="239"/>
      <c r="L90" s="244"/>
      <c r="M90" s="245"/>
      <c r="N90" s="246"/>
      <c r="O90" s="246"/>
      <c r="P90" s="246"/>
      <c r="Q90" s="246"/>
      <c r="R90" s="246"/>
      <c r="S90" s="246"/>
      <c r="T90" s="247"/>
      <c r="AT90" s="248" t="s">
        <v>201</v>
      </c>
      <c r="AU90" s="248" t="s">
        <v>80</v>
      </c>
      <c r="AV90" s="11" t="s">
        <v>80</v>
      </c>
      <c r="AW90" s="11" t="s">
        <v>34</v>
      </c>
      <c r="AX90" s="11" t="s">
        <v>78</v>
      </c>
      <c r="AY90" s="248" t="s">
        <v>133</v>
      </c>
    </row>
    <row r="91" s="1" customFormat="1" ht="25.5" customHeight="1">
      <c r="B91" s="45"/>
      <c r="C91" s="220" t="s">
        <v>153</v>
      </c>
      <c r="D91" s="220" t="s">
        <v>134</v>
      </c>
      <c r="E91" s="221" t="s">
        <v>261</v>
      </c>
      <c r="F91" s="222" t="s">
        <v>262</v>
      </c>
      <c r="G91" s="223" t="s">
        <v>197</v>
      </c>
      <c r="H91" s="224">
        <v>201.88</v>
      </c>
      <c r="I91" s="225"/>
      <c r="J91" s="226">
        <f>ROUND(I91*H91,2)</f>
        <v>0</v>
      </c>
      <c r="K91" s="222" t="s">
        <v>162</v>
      </c>
      <c r="L91" s="71"/>
      <c r="M91" s="227" t="s">
        <v>21</v>
      </c>
      <c r="N91" s="228" t="s">
        <v>42</v>
      </c>
      <c r="O91" s="46"/>
      <c r="P91" s="229">
        <f>O91*H91</f>
        <v>0</v>
      </c>
      <c r="Q91" s="229">
        <v>0</v>
      </c>
      <c r="R91" s="229">
        <f>Q91*H91</f>
        <v>0</v>
      </c>
      <c r="S91" s="229">
        <v>0</v>
      </c>
      <c r="T91" s="230">
        <f>S91*H91</f>
        <v>0</v>
      </c>
      <c r="AR91" s="23" t="s">
        <v>153</v>
      </c>
      <c r="AT91" s="23" t="s">
        <v>134</v>
      </c>
      <c r="AU91" s="23" t="s">
        <v>80</v>
      </c>
      <c r="AY91" s="23" t="s">
        <v>133</v>
      </c>
      <c r="BE91" s="231">
        <f>IF(N91="základní",J91,0)</f>
        <v>0</v>
      </c>
      <c r="BF91" s="231">
        <f>IF(N91="snížená",J91,0)</f>
        <v>0</v>
      </c>
      <c r="BG91" s="231">
        <f>IF(N91="zákl. přenesená",J91,0)</f>
        <v>0</v>
      </c>
      <c r="BH91" s="231">
        <f>IF(N91="sníž. přenesená",J91,0)</f>
        <v>0</v>
      </c>
      <c r="BI91" s="231">
        <f>IF(N91="nulová",J91,0)</f>
        <v>0</v>
      </c>
      <c r="BJ91" s="23" t="s">
        <v>78</v>
      </c>
      <c r="BK91" s="231">
        <f>ROUND(I91*H91,2)</f>
        <v>0</v>
      </c>
      <c r="BL91" s="23" t="s">
        <v>153</v>
      </c>
      <c r="BM91" s="23" t="s">
        <v>1216</v>
      </c>
    </row>
    <row r="92" s="1" customFormat="1">
      <c r="B92" s="45"/>
      <c r="C92" s="73"/>
      <c r="D92" s="232" t="s">
        <v>189</v>
      </c>
      <c r="E92" s="73"/>
      <c r="F92" s="233" t="s">
        <v>264</v>
      </c>
      <c r="G92" s="73"/>
      <c r="H92" s="73"/>
      <c r="I92" s="190"/>
      <c r="J92" s="73"/>
      <c r="K92" s="73"/>
      <c r="L92" s="71"/>
      <c r="M92" s="234"/>
      <c r="N92" s="46"/>
      <c r="O92" s="46"/>
      <c r="P92" s="46"/>
      <c r="Q92" s="46"/>
      <c r="R92" s="46"/>
      <c r="S92" s="46"/>
      <c r="T92" s="94"/>
      <c r="AT92" s="23" t="s">
        <v>189</v>
      </c>
      <c r="AU92" s="23" t="s">
        <v>80</v>
      </c>
    </row>
    <row r="93" s="11" customFormat="1">
      <c r="B93" s="238"/>
      <c r="C93" s="239"/>
      <c r="D93" s="232" t="s">
        <v>201</v>
      </c>
      <c r="E93" s="240" t="s">
        <v>21</v>
      </c>
      <c r="F93" s="241" t="s">
        <v>1217</v>
      </c>
      <c r="G93" s="239"/>
      <c r="H93" s="242">
        <v>201.88</v>
      </c>
      <c r="I93" s="243"/>
      <c r="J93" s="239"/>
      <c r="K93" s="239"/>
      <c r="L93" s="244"/>
      <c r="M93" s="245"/>
      <c r="N93" s="246"/>
      <c r="O93" s="246"/>
      <c r="P93" s="246"/>
      <c r="Q93" s="246"/>
      <c r="R93" s="246"/>
      <c r="S93" s="246"/>
      <c r="T93" s="247"/>
      <c r="AT93" s="248" t="s">
        <v>201</v>
      </c>
      <c r="AU93" s="248" t="s">
        <v>80</v>
      </c>
      <c r="AV93" s="11" t="s">
        <v>80</v>
      </c>
      <c r="AW93" s="11" t="s">
        <v>34</v>
      </c>
      <c r="AX93" s="11" t="s">
        <v>78</v>
      </c>
      <c r="AY93" s="248" t="s">
        <v>133</v>
      </c>
    </row>
    <row r="94" s="1" customFormat="1" ht="25.5" customHeight="1">
      <c r="B94" s="45"/>
      <c r="C94" s="220" t="s">
        <v>132</v>
      </c>
      <c r="D94" s="220" t="s">
        <v>134</v>
      </c>
      <c r="E94" s="221" t="s">
        <v>1218</v>
      </c>
      <c r="F94" s="222" t="s">
        <v>1219</v>
      </c>
      <c r="G94" s="223" t="s">
        <v>187</v>
      </c>
      <c r="H94" s="224">
        <v>504.69999999999999</v>
      </c>
      <c r="I94" s="225"/>
      <c r="J94" s="226">
        <f>ROUND(I94*H94,2)</f>
        <v>0</v>
      </c>
      <c r="K94" s="222" t="s">
        <v>162</v>
      </c>
      <c r="L94" s="71"/>
      <c r="M94" s="227" t="s">
        <v>21</v>
      </c>
      <c r="N94" s="228" t="s">
        <v>42</v>
      </c>
      <c r="O94" s="46"/>
      <c r="P94" s="229">
        <f>O94*H94</f>
        <v>0</v>
      </c>
      <c r="Q94" s="229">
        <v>0.00058</v>
      </c>
      <c r="R94" s="229">
        <f>Q94*H94</f>
        <v>0.29272599999999999</v>
      </c>
      <c r="S94" s="229">
        <v>0</v>
      </c>
      <c r="T94" s="230">
        <f>S94*H94</f>
        <v>0</v>
      </c>
      <c r="AR94" s="23" t="s">
        <v>153</v>
      </c>
      <c r="AT94" s="23" t="s">
        <v>134</v>
      </c>
      <c r="AU94" s="23" t="s">
        <v>80</v>
      </c>
      <c r="AY94" s="23" t="s">
        <v>133</v>
      </c>
      <c r="BE94" s="231">
        <f>IF(N94="základní",J94,0)</f>
        <v>0</v>
      </c>
      <c r="BF94" s="231">
        <f>IF(N94="snížená",J94,0)</f>
        <v>0</v>
      </c>
      <c r="BG94" s="231">
        <f>IF(N94="zákl. přenesená",J94,0)</f>
        <v>0</v>
      </c>
      <c r="BH94" s="231">
        <f>IF(N94="sníž. přenesená",J94,0)</f>
        <v>0</v>
      </c>
      <c r="BI94" s="231">
        <f>IF(N94="nulová",J94,0)</f>
        <v>0</v>
      </c>
      <c r="BJ94" s="23" t="s">
        <v>78</v>
      </c>
      <c r="BK94" s="231">
        <f>ROUND(I94*H94,2)</f>
        <v>0</v>
      </c>
      <c r="BL94" s="23" t="s">
        <v>153</v>
      </c>
      <c r="BM94" s="23" t="s">
        <v>1220</v>
      </c>
    </row>
    <row r="95" s="1" customFormat="1">
      <c r="B95" s="45"/>
      <c r="C95" s="73"/>
      <c r="D95" s="232" t="s">
        <v>189</v>
      </c>
      <c r="E95" s="73"/>
      <c r="F95" s="233" t="s">
        <v>1221</v>
      </c>
      <c r="G95" s="73"/>
      <c r="H95" s="73"/>
      <c r="I95" s="190"/>
      <c r="J95" s="73"/>
      <c r="K95" s="73"/>
      <c r="L95" s="71"/>
      <c r="M95" s="234"/>
      <c r="N95" s="46"/>
      <c r="O95" s="46"/>
      <c r="P95" s="46"/>
      <c r="Q95" s="46"/>
      <c r="R95" s="46"/>
      <c r="S95" s="46"/>
      <c r="T95" s="94"/>
      <c r="AT95" s="23" t="s">
        <v>189</v>
      </c>
      <c r="AU95" s="23" t="s">
        <v>80</v>
      </c>
    </row>
    <row r="96" s="11" customFormat="1">
      <c r="B96" s="238"/>
      <c r="C96" s="239"/>
      <c r="D96" s="232" t="s">
        <v>201</v>
      </c>
      <c r="E96" s="240" t="s">
        <v>21</v>
      </c>
      <c r="F96" s="241" t="s">
        <v>1222</v>
      </c>
      <c r="G96" s="239"/>
      <c r="H96" s="242">
        <v>504.69999999999999</v>
      </c>
      <c r="I96" s="243"/>
      <c r="J96" s="239"/>
      <c r="K96" s="239"/>
      <c r="L96" s="244"/>
      <c r="M96" s="245"/>
      <c r="N96" s="246"/>
      <c r="O96" s="246"/>
      <c r="P96" s="246"/>
      <c r="Q96" s="246"/>
      <c r="R96" s="246"/>
      <c r="S96" s="246"/>
      <c r="T96" s="247"/>
      <c r="AT96" s="248" t="s">
        <v>201</v>
      </c>
      <c r="AU96" s="248" t="s">
        <v>80</v>
      </c>
      <c r="AV96" s="11" t="s">
        <v>80</v>
      </c>
      <c r="AW96" s="11" t="s">
        <v>34</v>
      </c>
      <c r="AX96" s="11" t="s">
        <v>78</v>
      </c>
      <c r="AY96" s="248" t="s">
        <v>133</v>
      </c>
    </row>
    <row r="97" s="1" customFormat="1" ht="25.5" customHeight="1">
      <c r="B97" s="45"/>
      <c r="C97" s="220" t="s">
        <v>164</v>
      </c>
      <c r="D97" s="220" t="s">
        <v>134</v>
      </c>
      <c r="E97" s="221" t="s">
        <v>1223</v>
      </c>
      <c r="F97" s="222" t="s">
        <v>1224</v>
      </c>
      <c r="G97" s="223" t="s">
        <v>187</v>
      </c>
      <c r="H97" s="224">
        <v>504.69999999999999</v>
      </c>
      <c r="I97" s="225"/>
      <c r="J97" s="226">
        <f>ROUND(I97*H97,2)</f>
        <v>0</v>
      </c>
      <c r="K97" s="222" t="s">
        <v>162</v>
      </c>
      <c r="L97" s="71"/>
      <c r="M97" s="227" t="s">
        <v>21</v>
      </c>
      <c r="N97" s="228" t="s">
        <v>42</v>
      </c>
      <c r="O97" s="46"/>
      <c r="P97" s="229">
        <f>O97*H97</f>
        <v>0</v>
      </c>
      <c r="Q97" s="229">
        <v>0</v>
      </c>
      <c r="R97" s="229">
        <f>Q97*H97</f>
        <v>0</v>
      </c>
      <c r="S97" s="229">
        <v>0</v>
      </c>
      <c r="T97" s="230">
        <f>S97*H97</f>
        <v>0</v>
      </c>
      <c r="AR97" s="23" t="s">
        <v>153</v>
      </c>
      <c r="AT97" s="23" t="s">
        <v>134</v>
      </c>
      <c r="AU97" s="23" t="s">
        <v>80</v>
      </c>
      <c r="AY97" s="23" t="s">
        <v>133</v>
      </c>
      <c r="BE97" s="231">
        <f>IF(N97="základní",J97,0)</f>
        <v>0</v>
      </c>
      <c r="BF97" s="231">
        <f>IF(N97="snížená",J97,0)</f>
        <v>0</v>
      </c>
      <c r="BG97" s="231">
        <f>IF(N97="zákl. přenesená",J97,0)</f>
        <v>0</v>
      </c>
      <c r="BH97" s="231">
        <f>IF(N97="sníž. přenesená",J97,0)</f>
        <v>0</v>
      </c>
      <c r="BI97" s="231">
        <f>IF(N97="nulová",J97,0)</f>
        <v>0</v>
      </c>
      <c r="BJ97" s="23" t="s">
        <v>78</v>
      </c>
      <c r="BK97" s="231">
        <f>ROUND(I97*H97,2)</f>
        <v>0</v>
      </c>
      <c r="BL97" s="23" t="s">
        <v>153</v>
      </c>
      <c r="BM97" s="23" t="s">
        <v>1225</v>
      </c>
    </row>
    <row r="98" s="1" customFormat="1" ht="63.75" customHeight="1">
      <c r="B98" s="45"/>
      <c r="C98" s="220" t="s">
        <v>168</v>
      </c>
      <c r="D98" s="220" t="s">
        <v>134</v>
      </c>
      <c r="E98" s="221" t="s">
        <v>267</v>
      </c>
      <c r="F98" s="222" t="s">
        <v>1226</v>
      </c>
      <c r="G98" s="223" t="s">
        <v>197</v>
      </c>
      <c r="H98" s="224">
        <v>127.59999999999999</v>
      </c>
      <c r="I98" s="225"/>
      <c r="J98" s="226">
        <f>ROUND(I98*H98,2)</f>
        <v>0</v>
      </c>
      <c r="K98" s="222" t="s">
        <v>21</v>
      </c>
      <c r="L98" s="71"/>
      <c r="M98" s="227" t="s">
        <v>21</v>
      </c>
      <c r="N98" s="228" t="s">
        <v>42</v>
      </c>
      <c r="O98" s="46"/>
      <c r="P98" s="229">
        <f>O98*H98</f>
        <v>0</v>
      </c>
      <c r="Q98" s="229">
        <v>0</v>
      </c>
      <c r="R98" s="229">
        <f>Q98*H98</f>
        <v>0</v>
      </c>
      <c r="S98" s="229">
        <v>0</v>
      </c>
      <c r="T98" s="230">
        <f>S98*H98</f>
        <v>0</v>
      </c>
      <c r="AR98" s="23" t="s">
        <v>153</v>
      </c>
      <c r="AT98" s="23" t="s">
        <v>134</v>
      </c>
      <c r="AU98" s="23" t="s">
        <v>80</v>
      </c>
      <c r="AY98" s="23" t="s">
        <v>133</v>
      </c>
      <c r="BE98" s="231">
        <f>IF(N98="základní",J98,0)</f>
        <v>0</v>
      </c>
      <c r="BF98" s="231">
        <f>IF(N98="snížená",J98,0)</f>
        <v>0</v>
      </c>
      <c r="BG98" s="231">
        <f>IF(N98="zákl. přenesená",J98,0)</f>
        <v>0</v>
      </c>
      <c r="BH98" s="231">
        <f>IF(N98="sníž. přenesená",J98,0)</f>
        <v>0</v>
      </c>
      <c r="BI98" s="231">
        <f>IF(N98="nulová",J98,0)</f>
        <v>0</v>
      </c>
      <c r="BJ98" s="23" t="s">
        <v>78</v>
      </c>
      <c r="BK98" s="231">
        <f>ROUND(I98*H98,2)</f>
        <v>0</v>
      </c>
      <c r="BL98" s="23" t="s">
        <v>153</v>
      </c>
      <c r="BM98" s="23" t="s">
        <v>1227</v>
      </c>
    </row>
    <row r="99" s="11" customFormat="1">
      <c r="B99" s="238"/>
      <c r="C99" s="239"/>
      <c r="D99" s="232" t="s">
        <v>201</v>
      </c>
      <c r="E99" s="240" t="s">
        <v>21</v>
      </c>
      <c r="F99" s="241" t="s">
        <v>1228</v>
      </c>
      <c r="G99" s="239"/>
      <c r="H99" s="242">
        <v>127.59999999999999</v>
      </c>
      <c r="I99" s="243"/>
      <c r="J99" s="239"/>
      <c r="K99" s="239"/>
      <c r="L99" s="244"/>
      <c r="M99" s="245"/>
      <c r="N99" s="246"/>
      <c r="O99" s="246"/>
      <c r="P99" s="246"/>
      <c r="Q99" s="246"/>
      <c r="R99" s="246"/>
      <c r="S99" s="246"/>
      <c r="T99" s="247"/>
      <c r="AT99" s="248" t="s">
        <v>201</v>
      </c>
      <c r="AU99" s="248" t="s">
        <v>80</v>
      </c>
      <c r="AV99" s="11" t="s">
        <v>80</v>
      </c>
      <c r="AW99" s="11" t="s">
        <v>34</v>
      </c>
      <c r="AX99" s="11" t="s">
        <v>78</v>
      </c>
      <c r="AY99" s="248" t="s">
        <v>133</v>
      </c>
    </row>
    <row r="100" s="1" customFormat="1" ht="25.5" customHeight="1">
      <c r="B100" s="45"/>
      <c r="C100" s="220" t="s">
        <v>174</v>
      </c>
      <c r="D100" s="220" t="s">
        <v>134</v>
      </c>
      <c r="E100" s="221" t="s">
        <v>280</v>
      </c>
      <c r="F100" s="222" t="s">
        <v>281</v>
      </c>
      <c r="G100" s="223" t="s">
        <v>282</v>
      </c>
      <c r="H100" s="224">
        <v>229.68000000000001</v>
      </c>
      <c r="I100" s="225"/>
      <c r="J100" s="226">
        <f>ROUND(I100*H100,2)</f>
        <v>0</v>
      </c>
      <c r="K100" s="222" t="s">
        <v>162</v>
      </c>
      <c r="L100" s="71"/>
      <c r="M100" s="227" t="s">
        <v>21</v>
      </c>
      <c r="N100" s="228" t="s">
        <v>42</v>
      </c>
      <c r="O100" s="46"/>
      <c r="P100" s="229">
        <f>O100*H100</f>
        <v>0</v>
      </c>
      <c r="Q100" s="229">
        <v>0</v>
      </c>
      <c r="R100" s="229">
        <f>Q100*H100</f>
        <v>0</v>
      </c>
      <c r="S100" s="229">
        <v>0</v>
      </c>
      <c r="T100" s="230">
        <f>S100*H100</f>
        <v>0</v>
      </c>
      <c r="AR100" s="23" t="s">
        <v>153</v>
      </c>
      <c r="AT100" s="23" t="s">
        <v>134</v>
      </c>
      <c r="AU100" s="23" t="s">
        <v>80</v>
      </c>
      <c r="AY100" s="23" t="s">
        <v>133</v>
      </c>
      <c r="BE100" s="231">
        <f>IF(N100="základní",J100,0)</f>
        <v>0</v>
      </c>
      <c r="BF100" s="231">
        <f>IF(N100="snížená",J100,0)</f>
        <v>0</v>
      </c>
      <c r="BG100" s="231">
        <f>IF(N100="zákl. přenesená",J100,0)</f>
        <v>0</v>
      </c>
      <c r="BH100" s="231">
        <f>IF(N100="sníž. přenesená",J100,0)</f>
        <v>0</v>
      </c>
      <c r="BI100" s="231">
        <f>IF(N100="nulová",J100,0)</f>
        <v>0</v>
      </c>
      <c r="BJ100" s="23" t="s">
        <v>78</v>
      </c>
      <c r="BK100" s="231">
        <f>ROUND(I100*H100,2)</f>
        <v>0</v>
      </c>
      <c r="BL100" s="23" t="s">
        <v>153</v>
      </c>
      <c r="BM100" s="23" t="s">
        <v>1229</v>
      </c>
    </row>
    <row r="101" s="1" customFormat="1">
      <c r="B101" s="45"/>
      <c r="C101" s="73"/>
      <c r="D101" s="232" t="s">
        <v>189</v>
      </c>
      <c r="E101" s="73"/>
      <c r="F101" s="233" t="s">
        <v>284</v>
      </c>
      <c r="G101" s="73"/>
      <c r="H101" s="73"/>
      <c r="I101" s="190"/>
      <c r="J101" s="73"/>
      <c r="K101" s="73"/>
      <c r="L101" s="71"/>
      <c r="M101" s="234"/>
      <c r="N101" s="46"/>
      <c r="O101" s="46"/>
      <c r="P101" s="46"/>
      <c r="Q101" s="46"/>
      <c r="R101" s="46"/>
      <c r="S101" s="46"/>
      <c r="T101" s="94"/>
      <c r="AT101" s="23" t="s">
        <v>189</v>
      </c>
      <c r="AU101" s="23" t="s">
        <v>80</v>
      </c>
    </row>
    <row r="102" s="11" customFormat="1">
      <c r="B102" s="238"/>
      <c r="C102" s="239"/>
      <c r="D102" s="232" t="s">
        <v>201</v>
      </c>
      <c r="E102" s="240" t="s">
        <v>21</v>
      </c>
      <c r="F102" s="241" t="s">
        <v>1230</v>
      </c>
      <c r="G102" s="239"/>
      <c r="H102" s="242">
        <v>229.68000000000001</v>
      </c>
      <c r="I102" s="243"/>
      <c r="J102" s="239"/>
      <c r="K102" s="239"/>
      <c r="L102" s="244"/>
      <c r="M102" s="245"/>
      <c r="N102" s="246"/>
      <c r="O102" s="246"/>
      <c r="P102" s="246"/>
      <c r="Q102" s="246"/>
      <c r="R102" s="246"/>
      <c r="S102" s="246"/>
      <c r="T102" s="247"/>
      <c r="AT102" s="248" t="s">
        <v>201</v>
      </c>
      <c r="AU102" s="248" t="s">
        <v>80</v>
      </c>
      <c r="AV102" s="11" t="s">
        <v>80</v>
      </c>
      <c r="AW102" s="11" t="s">
        <v>34</v>
      </c>
      <c r="AX102" s="11" t="s">
        <v>78</v>
      </c>
      <c r="AY102" s="248" t="s">
        <v>133</v>
      </c>
    </row>
    <row r="103" s="1" customFormat="1" ht="25.5" customHeight="1">
      <c r="B103" s="45"/>
      <c r="C103" s="220" t="s">
        <v>81</v>
      </c>
      <c r="D103" s="220" t="s">
        <v>134</v>
      </c>
      <c r="E103" s="221" t="s">
        <v>287</v>
      </c>
      <c r="F103" s="222" t="s">
        <v>288</v>
      </c>
      <c r="G103" s="223" t="s">
        <v>197</v>
      </c>
      <c r="H103" s="224">
        <v>164.68000000000001</v>
      </c>
      <c r="I103" s="225"/>
      <c r="J103" s="226">
        <f>ROUND(I103*H103,2)</f>
        <v>0</v>
      </c>
      <c r="K103" s="222" t="s">
        <v>162</v>
      </c>
      <c r="L103" s="71"/>
      <c r="M103" s="227" t="s">
        <v>21</v>
      </c>
      <c r="N103" s="228" t="s">
        <v>42</v>
      </c>
      <c r="O103" s="46"/>
      <c r="P103" s="229">
        <f>O103*H103</f>
        <v>0</v>
      </c>
      <c r="Q103" s="229">
        <v>0</v>
      </c>
      <c r="R103" s="229">
        <f>Q103*H103</f>
        <v>0</v>
      </c>
      <c r="S103" s="229">
        <v>0</v>
      </c>
      <c r="T103" s="230">
        <f>S103*H103</f>
        <v>0</v>
      </c>
      <c r="AR103" s="23" t="s">
        <v>153</v>
      </c>
      <c r="AT103" s="23" t="s">
        <v>134</v>
      </c>
      <c r="AU103" s="23" t="s">
        <v>80</v>
      </c>
      <c r="AY103" s="23" t="s">
        <v>133</v>
      </c>
      <c r="BE103" s="231">
        <f>IF(N103="základní",J103,0)</f>
        <v>0</v>
      </c>
      <c r="BF103" s="231">
        <f>IF(N103="snížená",J103,0)</f>
        <v>0</v>
      </c>
      <c r="BG103" s="231">
        <f>IF(N103="zákl. přenesená",J103,0)</f>
        <v>0</v>
      </c>
      <c r="BH103" s="231">
        <f>IF(N103="sníž. přenesená",J103,0)</f>
        <v>0</v>
      </c>
      <c r="BI103" s="231">
        <f>IF(N103="nulová",J103,0)</f>
        <v>0</v>
      </c>
      <c r="BJ103" s="23" t="s">
        <v>78</v>
      </c>
      <c r="BK103" s="231">
        <f>ROUND(I103*H103,2)</f>
        <v>0</v>
      </c>
      <c r="BL103" s="23" t="s">
        <v>153</v>
      </c>
      <c r="BM103" s="23" t="s">
        <v>1231</v>
      </c>
    </row>
    <row r="104" s="1" customFormat="1">
      <c r="B104" s="45"/>
      <c r="C104" s="73"/>
      <c r="D104" s="232" t="s">
        <v>189</v>
      </c>
      <c r="E104" s="73"/>
      <c r="F104" s="233" t="s">
        <v>290</v>
      </c>
      <c r="G104" s="73"/>
      <c r="H104" s="73"/>
      <c r="I104" s="190"/>
      <c r="J104" s="73"/>
      <c r="K104" s="73"/>
      <c r="L104" s="71"/>
      <c r="M104" s="234"/>
      <c r="N104" s="46"/>
      <c r="O104" s="46"/>
      <c r="P104" s="46"/>
      <c r="Q104" s="46"/>
      <c r="R104" s="46"/>
      <c r="S104" s="46"/>
      <c r="T104" s="94"/>
      <c r="AT104" s="23" t="s">
        <v>189</v>
      </c>
      <c r="AU104" s="23" t="s">
        <v>80</v>
      </c>
    </row>
    <row r="105" s="11" customFormat="1">
      <c r="B105" s="238"/>
      <c r="C105" s="239"/>
      <c r="D105" s="232" t="s">
        <v>201</v>
      </c>
      <c r="E105" s="240" t="s">
        <v>21</v>
      </c>
      <c r="F105" s="241" t="s">
        <v>1232</v>
      </c>
      <c r="G105" s="239"/>
      <c r="H105" s="242">
        <v>164.68000000000001</v>
      </c>
      <c r="I105" s="243"/>
      <c r="J105" s="239"/>
      <c r="K105" s="239"/>
      <c r="L105" s="244"/>
      <c r="M105" s="245"/>
      <c r="N105" s="246"/>
      <c r="O105" s="246"/>
      <c r="P105" s="246"/>
      <c r="Q105" s="246"/>
      <c r="R105" s="246"/>
      <c r="S105" s="246"/>
      <c r="T105" s="247"/>
      <c r="AT105" s="248" t="s">
        <v>201</v>
      </c>
      <c r="AU105" s="248" t="s">
        <v>80</v>
      </c>
      <c r="AV105" s="11" t="s">
        <v>80</v>
      </c>
      <c r="AW105" s="11" t="s">
        <v>34</v>
      </c>
      <c r="AX105" s="11" t="s">
        <v>78</v>
      </c>
      <c r="AY105" s="248" t="s">
        <v>133</v>
      </c>
    </row>
    <row r="106" s="1" customFormat="1" ht="16.5" customHeight="1">
      <c r="B106" s="45"/>
      <c r="C106" s="273" t="s">
        <v>271</v>
      </c>
      <c r="D106" s="273" t="s">
        <v>293</v>
      </c>
      <c r="E106" s="274" t="s">
        <v>294</v>
      </c>
      <c r="F106" s="275" t="s">
        <v>295</v>
      </c>
      <c r="G106" s="276" t="s">
        <v>282</v>
      </c>
      <c r="H106" s="277">
        <v>72</v>
      </c>
      <c r="I106" s="278"/>
      <c r="J106" s="279">
        <f>ROUND(I106*H106,2)</f>
        <v>0</v>
      </c>
      <c r="K106" s="275" t="s">
        <v>162</v>
      </c>
      <c r="L106" s="280"/>
      <c r="M106" s="281" t="s">
        <v>21</v>
      </c>
      <c r="N106" s="282" t="s">
        <v>42</v>
      </c>
      <c r="O106" s="46"/>
      <c r="P106" s="229">
        <f>O106*H106</f>
        <v>0</v>
      </c>
      <c r="Q106" s="229">
        <v>1</v>
      </c>
      <c r="R106" s="229">
        <f>Q106*H106</f>
        <v>72</v>
      </c>
      <c r="S106" s="229">
        <v>0</v>
      </c>
      <c r="T106" s="230">
        <f>S106*H106</f>
        <v>0</v>
      </c>
      <c r="AR106" s="23" t="s">
        <v>174</v>
      </c>
      <c r="AT106" s="23" t="s">
        <v>293</v>
      </c>
      <c r="AU106" s="23" t="s">
        <v>80</v>
      </c>
      <c r="AY106" s="23" t="s">
        <v>133</v>
      </c>
      <c r="BE106" s="231">
        <f>IF(N106="základní",J106,0)</f>
        <v>0</v>
      </c>
      <c r="BF106" s="231">
        <f>IF(N106="snížená",J106,0)</f>
        <v>0</v>
      </c>
      <c r="BG106" s="231">
        <f>IF(N106="zákl. přenesená",J106,0)</f>
        <v>0</v>
      </c>
      <c r="BH106" s="231">
        <f>IF(N106="sníž. přenesená",J106,0)</f>
        <v>0</v>
      </c>
      <c r="BI106" s="231">
        <f>IF(N106="nulová",J106,0)</f>
        <v>0</v>
      </c>
      <c r="BJ106" s="23" t="s">
        <v>78</v>
      </c>
      <c r="BK106" s="231">
        <f>ROUND(I106*H106,2)</f>
        <v>0</v>
      </c>
      <c r="BL106" s="23" t="s">
        <v>153</v>
      </c>
      <c r="BM106" s="23" t="s">
        <v>1233</v>
      </c>
    </row>
    <row r="107" s="1" customFormat="1">
      <c r="B107" s="45"/>
      <c r="C107" s="73"/>
      <c r="D107" s="232" t="s">
        <v>141</v>
      </c>
      <c r="E107" s="73"/>
      <c r="F107" s="233" t="s">
        <v>1234</v>
      </c>
      <c r="G107" s="73"/>
      <c r="H107" s="73"/>
      <c r="I107" s="190"/>
      <c r="J107" s="73"/>
      <c r="K107" s="73"/>
      <c r="L107" s="71"/>
      <c r="M107" s="234"/>
      <c r="N107" s="46"/>
      <c r="O107" s="46"/>
      <c r="P107" s="46"/>
      <c r="Q107" s="46"/>
      <c r="R107" s="46"/>
      <c r="S107" s="46"/>
      <c r="T107" s="94"/>
      <c r="AT107" s="23" t="s">
        <v>141</v>
      </c>
      <c r="AU107" s="23" t="s">
        <v>80</v>
      </c>
    </row>
    <row r="108" s="11" customFormat="1">
      <c r="B108" s="238"/>
      <c r="C108" s="239"/>
      <c r="D108" s="232" t="s">
        <v>201</v>
      </c>
      <c r="E108" s="240" t="s">
        <v>21</v>
      </c>
      <c r="F108" s="241" t="s">
        <v>1235</v>
      </c>
      <c r="G108" s="239"/>
      <c r="H108" s="242">
        <v>72</v>
      </c>
      <c r="I108" s="243"/>
      <c r="J108" s="239"/>
      <c r="K108" s="239"/>
      <c r="L108" s="244"/>
      <c r="M108" s="245"/>
      <c r="N108" s="246"/>
      <c r="O108" s="246"/>
      <c r="P108" s="246"/>
      <c r="Q108" s="246"/>
      <c r="R108" s="246"/>
      <c r="S108" s="246"/>
      <c r="T108" s="247"/>
      <c r="AT108" s="248" t="s">
        <v>201</v>
      </c>
      <c r="AU108" s="248" t="s">
        <v>80</v>
      </c>
      <c r="AV108" s="11" t="s">
        <v>80</v>
      </c>
      <c r="AW108" s="11" t="s">
        <v>34</v>
      </c>
      <c r="AX108" s="11" t="s">
        <v>78</v>
      </c>
      <c r="AY108" s="248" t="s">
        <v>133</v>
      </c>
    </row>
    <row r="109" s="1" customFormat="1" ht="38.25" customHeight="1">
      <c r="B109" s="45"/>
      <c r="C109" s="220" t="s">
        <v>273</v>
      </c>
      <c r="D109" s="220" t="s">
        <v>134</v>
      </c>
      <c r="E109" s="221" t="s">
        <v>299</v>
      </c>
      <c r="F109" s="222" t="s">
        <v>300</v>
      </c>
      <c r="G109" s="223" t="s">
        <v>197</v>
      </c>
      <c r="H109" s="224">
        <v>70.079999999999998</v>
      </c>
      <c r="I109" s="225"/>
      <c r="J109" s="226">
        <f>ROUND(I109*H109,2)</f>
        <v>0</v>
      </c>
      <c r="K109" s="222" t="s">
        <v>162</v>
      </c>
      <c r="L109" s="71"/>
      <c r="M109" s="227" t="s">
        <v>21</v>
      </c>
      <c r="N109" s="228" t="s">
        <v>42</v>
      </c>
      <c r="O109" s="46"/>
      <c r="P109" s="229">
        <f>O109*H109</f>
        <v>0</v>
      </c>
      <c r="Q109" s="229">
        <v>0</v>
      </c>
      <c r="R109" s="229">
        <f>Q109*H109</f>
        <v>0</v>
      </c>
      <c r="S109" s="229">
        <v>0</v>
      </c>
      <c r="T109" s="230">
        <f>S109*H109</f>
        <v>0</v>
      </c>
      <c r="AR109" s="23" t="s">
        <v>153</v>
      </c>
      <c r="AT109" s="23" t="s">
        <v>134</v>
      </c>
      <c r="AU109" s="23" t="s">
        <v>80</v>
      </c>
      <c r="AY109" s="23" t="s">
        <v>133</v>
      </c>
      <c r="BE109" s="231">
        <f>IF(N109="základní",J109,0)</f>
        <v>0</v>
      </c>
      <c r="BF109" s="231">
        <f>IF(N109="snížená",J109,0)</f>
        <v>0</v>
      </c>
      <c r="BG109" s="231">
        <f>IF(N109="zákl. přenesená",J109,0)</f>
        <v>0</v>
      </c>
      <c r="BH109" s="231">
        <f>IF(N109="sníž. přenesená",J109,0)</f>
        <v>0</v>
      </c>
      <c r="BI109" s="231">
        <f>IF(N109="nulová",J109,0)</f>
        <v>0</v>
      </c>
      <c r="BJ109" s="23" t="s">
        <v>78</v>
      </c>
      <c r="BK109" s="231">
        <f>ROUND(I109*H109,2)</f>
        <v>0</v>
      </c>
      <c r="BL109" s="23" t="s">
        <v>153</v>
      </c>
      <c r="BM109" s="23" t="s">
        <v>1236</v>
      </c>
    </row>
    <row r="110" s="1" customFormat="1">
      <c r="B110" s="45"/>
      <c r="C110" s="73"/>
      <c r="D110" s="232" t="s">
        <v>189</v>
      </c>
      <c r="E110" s="73"/>
      <c r="F110" s="233" t="s">
        <v>302</v>
      </c>
      <c r="G110" s="73"/>
      <c r="H110" s="73"/>
      <c r="I110" s="190"/>
      <c r="J110" s="73"/>
      <c r="K110" s="73"/>
      <c r="L110" s="71"/>
      <c r="M110" s="234"/>
      <c r="N110" s="46"/>
      <c r="O110" s="46"/>
      <c r="P110" s="46"/>
      <c r="Q110" s="46"/>
      <c r="R110" s="46"/>
      <c r="S110" s="46"/>
      <c r="T110" s="94"/>
      <c r="AT110" s="23" t="s">
        <v>189</v>
      </c>
      <c r="AU110" s="23" t="s">
        <v>80</v>
      </c>
    </row>
    <row r="111" s="11" customFormat="1">
      <c r="B111" s="238"/>
      <c r="C111" s="239"/>
      <c r="D111" s="232" t="s">
        <v>201</v>
      </c>
      <c r="E111" s="240" t="s">
        <v>21</v>
      </c>
      <c r="F111" s="241" t="s">
        <v>1237</v>
      </c>
      <c r="G111" s="239"/>
      <c r="H111" s="242">
        <v>70.079999999999998</v>
      </c>
      <c r="I111" s="243"/>
      <c r="J111" s="239"/>
      <c r="K111" s="239"/>
      <c r="L111" s="244"/>
      <c r="M111" s="245"/>
      <c r="N111" s="246"/>
      <c r="O111" s="246"/>
      <c r="P111" s="246"/>
      <c r="Q111" s="246"/>
      <c r="R111" s="246"/>
      <c r="S111" s="246"/>
      <c r="T111" s="247"/>
      <c r="AT111" s="248" t="s">
        <v>201</v>
      </c>
      <c r="AU111" s="248" t="s">
        <v>80</v>
      </c>
      <c r="AV111" s="11" t="s">
        <v>80</v>
      </c>
      <c r="AW111" s="11" t="s">
        <v>34</v>
      </c>
      <c r="AX111" s="11" t="s">
        <v>78</v>
      </c>
      <c r="AY111" s="248" t="s">
        <v>133</v>
      </c>
    </row>
    <row r="112" s="1" customFormat="1" ht="16.5" customHeight="1">
      <c r="B112" s="45"/>
      <c r="C112" s="273" t="s">
        <v>279</v>
      </c>
      <c r="D112" s="273" t="s">
        <v>293</v>
      </c>
      <c r="E112" s="274" t="s">
        <v>305</v>
      </c>
      <c r="F112" s="275" t="s">
        <v>306</v>
      </c>
      <c r="G112" s="276" t="s">
        <v>282</v>
      </c>
      <c r="H112" s="277">
        <v>126.14400000000001</v>
      </c>
      <c r="I112" s="278"/>
      <c r="J112" s="279">
        <f>ROUND(I112*H112,2)</f>
        <v>0</v>
      </c>
      <c r="K112" s="275" t="s">
        <v>162</v>
      </c>
      <c r="L112" s="280"/>
      <c r="M112" s="281" t="s">
        <v>21</v>
      </c>
      <c r="N112" s="282" t="s">
        <v>42</v>
      </c>
      <c r="O112" s="46"/>
      <c r="P112" s="229">
        <f>O112*H112</f>
        <v>0</v>
      </c>
      <c r="Q112" s="229">
        <v>1</v>
      </c>
      <c r="R112" s="229">
        <f>Q112*H112</f>
        <v>126.14400000000001</v>
      </c>
      <c r="S112" s="229">
        <v>0</v>
      </c>
      <c r="T112" s="230">
        <f>S112*H112</f>
        <v>0</v>
      </c>
      <c r="AR112" s="23" t="s">
        <v>174</v>
      </c>
      <c r="AT112" s="23" t="s">
        <v>293</v>
      </c>
      <c r="AU112" s="23" t="s">
        <v>80</v>
      </c>
      <c r="AY112" s="23" t="s">
        <v>133</v>
      </c>
      <c r="BE112" s="231">
        <f>IF(N112="základní",J112,0)</f>
        <v>0</v>
      </c>
      <c r="BF112" s="231">
        <f>IF(N112="snížená",J112,0)</f>
        <v>0</v>
      </c>
      <c r="BG112" s="231">
        <f>IF(N112="zákl. přenesená",J112,0)</f>
        <v>0</v>
      </c>
      <c r="BH112" s="231">
        <f>IF(N112="sníž. přenesená",J112,0)</f>
        <v>0</v>
      </c>
      <c r="BI112" s="231">
        <f>IF(N112="nulová",J112,0)</f>
        <v>0</v>
      </c>
      <c r="BJ112" s="23" t="s">
        <v>78</v>
      </c>
      <c r="BK112" s="231">
        <f>ROUND(I112*H112,2)</f>
        <v>0</v>
      </c>
      <c r="BL112" s="23" t="s">
        <v>153</v>
      </c>
      <c r="BM112" s="23" t="s">
        <v>1238</v>
      </c>
    </row>
    <row r="113" s="11" customFormat="1">
      <c r="B113" s="238"/>
      <c r="C113" s="239"/>
      <c r="D113" s="232" t="s">
        <v>201</v>
      </c>
      <c r="E113" s="240" t="s">
        <v>21</v>
      </c>
      <c r="F113" s="241" t="s">
        <v>1239</v>
      </c>
      <c r="G113" s="239"/>
      <c r="H113" s="242">
        <v>126.14400000000001</v>
      </c>
      <c r="I113" s="243"/>
      <c r="J113" s="239"/>
      <c r="K113" s="239"/>
      <c r="L113" s="244"/>
      <c r="M113" s="245"/>
      <c r="N113" s="246"/>
      <c r="O113" s="246"/>
      <c r="P113" s="246"/>
      <c r="Q113" s="246"/>
      <c r="R113" s="246"/>
      <c r="S113" s="246"/>
      <c r="T113" s="247"/>
      <c r="AT113" s="248" t="s">
        <v>201</v>
      </c>
      <c r="AU113" s="248" t="s">
        <v>80</v>
      </c>
      <c r="AV113" s="11" t="s">
        <v>80</v>
      </c>
      <c r="AW113" s="11" t="s">
        <v>34</v>
      </c>
      <c r="AX113" s="11" t="s">
        <v>78</v>
      </c>
      <c r="AY113" s="248" t="s">
        <v>133</v>
      </c>
    </row>
    <row r="114" s="10" customFormat="1" ht="29.88" customHeight="1">
      <c r="B114" s="204"/>
      <c r="C114" s="205"/>
      <c r="D114" s="206" t="s">
        <v>70</v>
      </c>
      <c r="E114" s="218" t="s">
        <v>153</v>
      </c>
      <c r="F114" s="218" t="s">
        <v>427</v>
      </c>
      <c r="G114" s="205"/>
      <c r="H114" s="205"/>
      <c r="I114" s="208"/>
      <c r="J114" s="219">
        <f>BK114</f>
        <v>0</v>
      </c>
      <c r="K114" s="205"/>
      <c r="L114" s="210"/>
      <c r="M114" s="211"/>
      <c r="N114" s="212"/>
      <c r="O114" s="212"/>
      <c r="P114" s="213">
        <f>SUM(P115:P122)</f>
        <v>0</v>
      </c>
      <c r="Q114" s="212"/>
      <c r="R114" s="213">
        <f>SUM(R115:R122)</f>
        <v>0.016869600000000002</v>
      </c>
      <c r="S114" s="212"/>
      <c r="T114" s="214">
        <f>SUM(T115:T122)</f>
        <v>0</v>
      </c>
      <c r="AR114" s="215" t="s">
        <v>78</v>
      </c>
      <c r="AT114" s="216" t="s">
        <v>70</v>
      </c>
      <c r="AU114" s="216" t="s">
        <v>78</v>
      </c>
      <c r="AY114" s="215" t="s">
        <v>133</v>
      </c>
      <c r="BK114" s="217">
        <f>SUM(BK115:BK122)</f>
        <v>0</v>
      </c>
    </row>
    <row r="115" s="1" customFormat="1" ht="25.5" customHeight="1">
      <c r="B115" s="45"/>
      <c r="C115" s="220" t="s">
        <v>286</v>
      </c>
      <c r="D115" s="220" t="s">
        <v>134</v>
      </c>
      <c r="E115" s="221" t="s">
        <v>429</v>
      </c>
      <c r="F115" s="222" t="s">
        <v>430</v>
      </c>
      <c r="G115" s="223" t="s">
        <v>197</v>
      </c>
      <c r="H115" s="224">
        <v>14.16</v>
      </c>
      <c r="I115" s="225"/>
      <c r="J115" s="226">
        <f>ROUND(I115*H115,2)</f>
        <v>0</v>
      </c>
      <c r="K115" s="222" t="s">
        <v>162</v>
      </c>
      <c r="L115" s="71"/>
      <c r="M115" s="227" t="s">
        <v>21</v>
      </c>
      <c r="N115" s="228" t="s">
        <v>42</v>
      </c>
      <c r="O115" s="46"/>
      <c r="P115" s="229">
        <f>O115*H115</f>
        <v>0</v>
      </c>
      <c r="Q115" s="229">
        <v>0</v>
      </c>
      <c r="R115" s="229">
        <f>Q115*H115</f>
        <v>0</v>
      </c>
      <c r="S115" s="229">
        <v>0</v>
      </c>
      <c r="T115" s="230">
        <f>S115*H115</f>
        <v>0</v>
      </c>
      <c r="AR115" s="23" t="s">
        <v>153</v>
      </c>
      <c r="AT115" s="23" t="s">
        <v>134</v>
      </c>
      <c r="AU115" s="23" t="s">
        <v>80</v>
      </c>
      <c r="AY115" s="23" t="s">
        <v>133</v>
      </c>
      <c r="BE115" s="231">
        <f>IF(N115="základní",J115,0)</f>
        <v>0</v>
      </c>
      <c r="BF115" s="231">
        <f>IF(N115="snížená",J115,0)</f>
        <v>0</v>
      </c>
      <c r="BG115" s="231">
        <f>IF(N115="zákl. přenesená",J115,0)</f>
        <v>0</v>
      </c>
      <c r="BH115" s="231">
        <f>IF(N115="sníž. přenesená",J115,0)</f>
        <v>0</v>
      </c>
      <c r="BI115" s="231">
        <f>IF(N115="nulová",J115,0)</f>
        <v>0</v>
      </c>
      <c r="BJ115" s="23" t="s">
        <v>78</v>
      </c>
      <c r="BK115" s="231">
        <f>ROUND(I115*H115,2)</f>
        <v>0</v>
      </c>
      <c r="BL115" s="23" t="s">
        <v>153</v>
      </c>
      <c r="BM115" s="23" t="s">
        <v>1240</v>
      </c>
    </row>
    <row r="116" s="1" customFormat="1">
      <c r="B116" s="45"/>
      <c r="C116" s="73"/>
      <c r="D116" s="232" t="s">
        <v>189</v>
      </c>
      <c r="E116" s="73"/>
      <c r="F116" s="233" t="s">
        <v>432</v>
      </c>
      <c r="G116" s="73"/>
      <c r="H116" s="73"/>
      <c r="I116" s="190"/>
      <c r="J116" s="73"/>
      <c r="K116" s="73"/>
      <c r="L116" s="71"/>
      <c r="M116" s="234"/>
      <c r="N116" s="46"/>
      <c r="O116" s="46"/>
      <c r="P116" s="46"/>
      <c r="Q116" s="46"/>
      <c r="R116" s="46"/>
      <c r="S116" s="46"/>
      <c r="T116" s="94"/>
      <c r="AT116" s="23" t="s">
        <v>189</v>
      </c>
      <c r="AU116" s="23" t="s">
        <v>80</v>
      </c>
    </row>
    <row r="117" s="11" customFormat="1">
      <c r="B117" s="238"/>
      <c r="C117" s="239"/>
      <c r="D117" s="232" t="s">
        <v>201</v>
      </c>
      <c r="E117" s="240" t="s">
        <v>21</v>
      </c>
      <c r="F117" s="241" t="s">
        <v>1241</v>
      </c>
      <c r="G117" s="239"/>
      <c r="H117" s="242">
        <v>14.16</v>
      </c>
      <c r="I117" s="243"/>
      <c r="J117" s="239"/>
      <c r="K117" s="239"/>
      <c r="L117" s="244"/>
      <c r="M117" s="245"/>
      <c r="N117" s="246"/>
      <c r="O117" s="246"/>
      <c r="P117" s="246"/>
      <c r="Q117" s="246"/>
      <c r="R117" s="246"/>
      <c r="S117" s="246"/>
      <c r="T117" s="247"/>
      <c r="AT117" s="248" t="s">
        <v>201</v>
      </c>
      <c r="AU117" s="248" t="s">
        <v>80</v>
      </c>
      <c r="AV117" s="11" t="s">
        <v>80</v>
      </c>
      <c r="AW117" s="11" t="s">
        <v>34</v>
      </c>
      <c r="AX117" s="11" t="s">
        <v>78</v>
      </c>
      <c r="AY117" s="248" t="s">
        <v>133</v>
      </c>
    </row>
    <row r="118" s="1" customFormat="1" ht="25.5" customHeight="1">
      <c r="B118" s="45"/>
      <c r="C118" s="220" t="s">
        <v>292</v>
      </c>
      <c r="D118" s="220" t="s">
        <v>134</v>
      </c>
      <c r="E118" s="221" t="s">
        <v>1242</v>
      </c>
      <c r="F118" s="222" t="s">
        <v>1243</v>
      </c>
      <c r="G118" s="223" t="s">
        <v>197</v>
      </c>
      <c r="H118" s="224">
        <v>1.3200000000000001</v>
      </c>
      <c r="I118" s="225"/>
      <c r="J118" s="226">
        <f>ROUND(I118*H118,2)</f>
        <v>0</v>
      </c>
      <c r="K118" s="222" t="s">
        <v>162</v>
      </c>
      <c r="L118" s="71"/>
      <c r="M118" s="227" t="s">
        <v>21</v>
      </c>
      <c r="N118" s="228" t="s">
        <v>42</v>
      </c>
      <c r="O118" s="46"/>
      <c r="P118" s="229">
        <f>O118*H118</f>
        <v>0</v>
      </c>
      <c r="Q118" s="229">
        <v>0</v>
      </c>
      <c r="R118" s="229">
        <f>Q118*H118</f>
        <v>0</v>
      </c>
      <c r="S118" s="229">
        <v>0</v>
      </c>
      <c r="T118" s="230">
        <f>S118*H118</f>
        <v>0</v>
      </c>
      <c r="AR118" s="23" t="s">
        <v>153</v>
      </c>
      <c r="AT118" s="23" t="s">
        <v>134</v>
      </c>
      <c r="AU118" s="23" t="s">
        <v>80</v>
      </c>
      <c r="AY118" s="23" t="s">
        <v>133</v>
      </c>
      <c r="BE118" s="231">
        <f>IF(N118="základní",J118,0)</f>
        <v>0</v>
      </c>
      <c r="BF118" s="231">
        <f>IF(N118="snížená",J118,0)</f>
        <v>0</v>
      </c>
      <c r="BG118" s="231">
        <f>IF(N118="zákl. přenesená",J118,0)</f>
        <v>0</v>
      </c>
      <c r="BH118" s="231">
        <f>IF(N118="sníž. přenesená",J118,0)</f>
        <v>0</v>
      </c>
      <c r="BI118" s="231">
        <f>IF(N118="nulová",J118,0)</f>
        <v>0</v>
      </c>
      <c r="BJ118" s="23" t="s">
        <v>78</v>
      </c>
      <c r="BK118" s="231">
        <f>ROUND(I118*H118,2)</f>
        <v>0</v>
      </c>
      <c r="BL118" s="23" t="s">
        <v>153</v>
      </c>
      <c r="BM118" s="23" t="s">
        <v>1244</v>
      </c>
    </row>
    <row r="119" s="1" customFormat="1">
      <c r="B119" s="45"/>
      <c r="C119" s="73"/>
      <c r="D119" s="232" t="s">
        <v>189</v>
      </c>
      <c r="E119" s="73"/>
      <c r="F119" s="233" t="s">
        <v>438</v>
      </c>
      <c r="G119" s="73"/>
      <c r="H119" s="73"/>
      <c r="I119" s="190"/>
      <c r="J119" s="73"/>
      <c r="K119" s="73"/>
      <c r="L119" s="71"/>
      <c r="M119" s="234"/>
      <c r="N119" s="46"/>
      <c r="O119" s="46"/>
      <c r="P119" s="46"/>
      <c r="Q119" s="46"/>
      <c r="R119" s="46"/>
      <c r="S119" s="46"/>
      <c r="T119" s="94"/>
      <c r="AT119" s="23" t="s">
        <v>189</v>
      </c>
      <c r="AU119" s="23" t="s">
        <v>80</v>
      </c>
    </row>
    <row r="120" s="11" customFormat="1">
      <c r="B120" s="238"/>
      <c r="C120" s="239"/>
      <c r="D120" s="232" t="s">
        <v>201</v>
      </c>
      <c r="E120" s="240" t="s">
        <v>21</v>
      </c>
      <c r="F120" s="241" t="s">
        <v>1245</v>
      </c>
      <c r="G120" s="239"/>
      <c r="H120" s="242">
        <v>1.3200000000000001</v>
      </c>
      <c r="I120" s="243"/>
      <c r="J120" s="239"/>
      <c r="K120" s="239"/>
      <c r="L120" s="244"/>
      <c r="M120" s="245"/>
      <c r="N120" s="246"/>
      <c r="O120" s="246"/>
      <c r="P120" s="246"/>
      <c r="Q120" s="246"/>
      <c r="R120" s="246"/>
      <c r="S120" s="246"/>
      <c r="T120" s="247"/>
      <c r="AT120" s="248" t="s">
        <v>201</v>
      </c>
      <c r="AU120" s="248" t="s">
        <v>80</v>
      </c>
      <c r="AV120" s="11" t="s">
        <v>80</v>
      </c>
      <c r="AW120" s="11" t="s">
        <v>34</v>
      </c>
      <c r="AX120" s="11" t="s">
        <v>78</v>
      </c>
      <c r="AY120" s="248" t="s">
        <v>133</v>
      </c>
    </row>
    <row r="121" s="1" customFormat="1" ht="25.5" customHeight="1">
      <c r="B121" s="45"/>
      <c r="C121" s="220" t="s">
        <v>10</v>
      </c>
      <c r="D121" s="220" t="s">
        <v>134</v>
      </c>
      <c r="E121" s="221" t="s">
        <v>1246</v>
      </c>
      <c r="F121" s="222" t="s">
        <v>1247</v>
      </c>
      <c r="G121" s="223" t="s">
        <v>187</v>
      </c>
      <c r="H121" s="224">
        <v>2.6400000000000001</v>
      </c>
      <c r="I121" s="225"/>
      <c r="J121" s="226">
        <f>ROUND(I121*H121,2)</f>
        <v>0</v>
      </c>
      <c r="K121" s="222" t="s">
        <v>162</v>
      </c>
      <c r="L121" s="71"/>
      <c r="M121" s="227" t="s">
        <v>21</v>
      </c>
      <c r="N121" s="228" t="s">
        <v>42</v>
      </c>
      <c r="O121" s="46"/>
      <c r="P121" s="229">
        <f>O121*H121</f>
        <v>0</v>
      </c>
      <c r="Q121" s="229">
        <v>0.0063899999999999998</v>
      </c>
      <c r="R121" s="229">
        <f>Q121*H121</f>
        <v>0.016869600000000002</v>
      </c>
      <c r="S121" s="229">
        <v>0</v>
      </c>
      <c r="T121" s="230">
        <f>S121*H121</f>
        <v>0</v>
      </c>
      <c r="AR121" s="23" t="s">
        <v>153</v>
      </c>
      <c r="AT121" s="23" t="s">
        <v>134</v>
      </c>
      <c r="AU121" s="23" t="s">
        <v>80</v>
      </c>
      <c r="AY121" s="23" t="s">
        <v>133</v>
      </c>
      <c r="BE121" s="231">
        <f>IF(N121="základní",J121,0)</f>
        <v>0</v>
      </c>
      <c r="BF121" s="231">
        <f>IF(N121="snížená",J121,0)</f>
        <v>0</v>
      </c>
      <c r="BG121" s="231">
        <f>IF(N121="zákl. přenesená",J121,0)</f>
        <v>0</v>
      </c>
      <c r="BH121" s="231">
        <f>IF(N121="sníž. přenesená",J121,0)</f>
        <v>0</v>
      </c>
      <c r="BI121" s="231">
        <f>IF(N121="nulová",J121,0)</f>
        <v>0</v>
      </c>
      <c r="BJ121" s="23" t="s">
        <v>78</v>
      </c>
      <c r="BK121" s="231">
        <f>ROUND(I121*H121,2)</f>
        <v>0</v>
      </c>
      <c r="BL121" s="23" t="s">
        <v>153</v>
      </c>
      <c r="BM121" s="23" t="s">
        <v>1248</v>
      </c>
    </row>
    <row r="122" s="11" customFormat="1">
      <c r="B122" s="238"/>
      <c r="C122" s="239"/>
      <c r="D122" s="232" t="s">
        <v>201</v>
      </c>
      <c r="E122" s="240" t="s">
        <v>21</v>
      </c>
      <c r="F122" s="241" t="s">
        <v>1249</v>
      </c>
      <c r="G122" s="239"/>
      <c r="H122" s="242">
        <v>2.6400000000000001</v>
      </c>
      <c r="I122" s="243"/>
      <c r="J122" s="239"/>
      <c r="K122" s="239"/>
      <c r="L122" s="244"/>
      <c r="M122" s="245"/>
      <c r="N122" s="246"/>
      <c r="O122" s="246"/>
      <c r="P122" s="246"/>
      <c r="Q122" s="246"/>
      <c r="R122" s="246"/>
      <c r="S122" s="246"/>
      <c r="T122" s="247"/>
      <c r="AT122" s="248" t="s">
        <v>201</v>
      </c>
      <c r="AU122" s="248" t="s">
        <v>80</v>
      </c>
      <c r="AV122" s="11" t="s">
        <v>80</v>
      </c>
      <c r="AW122" s="11" t="s">
        <v>34</v>
      </c>
      <c r="AX122" s="11" t="s">
        <v>78</v>
      </c>
      <c r="AY122" s="248" t="s">
        <v>133</v>
      </c>
    </row>
    <row r="123" s="10" customFormat="1" ht="29.88" customHeight="1">
      <c r="B123" s="204"/>
      <c r="C123" s="205"/>
      <c r="D123" s="206" t="s">
        <v>70</v>
      </c>
      <c r="E123" s="218" t="s">
        <v>174</v>
      </c>
      <c r="F123" s="218" t="s">
        <v>482</v>
      </c>
      <c r="G123" s="205"/>
      <c r="H123" s="205"/>
      <c r="I123" s="208"/>
      <c r="J123" s="219">
        <f>BK123</f>
        <v>0</v>
      </c>
      <c r="K123" s="205"/>
      <c r="L123" s="210"/>
      <c r="M123" s="211"/>
      <c r="N123" s="212"/>
      <c r="O123" s="212"/>
      <c r="P123" s="213">
        <f>SUM(P124:P211)</f>
        <v>0</v>
      </c>
      <c r="Q123" s="212"/>
      <c r="R123" s="213">
        <f>SUM(R124:R211)</f>
        <v>3.0635899999999996</v>
      </c>
      <c r="S123" s="212"/>
      <c r="T123" s="214">
        <f>SUM(T124:T211)</f>
        <v>0.28609999999999997</v>
      </c>
      <c r="AR123" s="215" t="s">
        <v>78</v>
      </c>
      <c r="AT123" s="216" t="s">
        <v>70</v>
      </c>
      <c r="AU123" s="216" t="s">
        <v>78</v>
      </c>
      <c r="AY123" s="215" t="s">
        <v>133</v>
      </c>
      <c r="BK123" s="217">
        <f>SUM(BK124:BK211)</f>
        <v>0</v>
      </c>
    </row>
    <row r="124" s="1" customFormat="1" ht="25.5" customHeight="1">
      <c r="B124" s="45"/>
      <c r="C124" s="220" t="s">
        <v>304</v>
      </c>
      <c r="D124" s="220" t="s">
        <v>134</v>
      </c>
      <c r="E124" s="221" t="s">
        <v>1250</v>
      </c>
      <c r="F124" s="222" t="s">
        <v>1251</v>
      </c>
      <c r="G124" s="223" t="s">
        <v>236</v>
      </c>
      <c r="H124" s="224">
        <v>23</v>
      </c>
      <c r="I124" s="225"/>
      <c r="J124" s="226">
        <f>ROUND(I124*H124,2)</f>
        <v>0</v>
      </c>
      <c r="K124" s="222" t="s">
        <v>162</v>
      </c>
      <c r="L124" s="71"/>
      <c r="M124" s="227" t="s">
        <v>21</v>
      </c>
      <c r="N124" s="228" t="s">
        <v>42</v>
      </c>
      <c r="O124" s="46"/>
      <c r="P124" s="229">
        <f>O124*H124</f>
        <v>0</v>
      </c>
      <c r="Q124" s="229">
        <v>0</v>
      </c>
      <c r="R124" s="229">
        <f>Q124*H124</f>
        <v>0</v>
      </c>
      <c r="S124" s="229">
        <v>0</v>
      </c>
      <c r="T124" s="230">
        <f>S124*H124</f>
        <v>0</v>
      </c>
      <c r="AR124" s="23" t="s">
        <v>153</v>
      </c>
      <c r="AT124" s="23" t="s">
        <v>134</v>
      </c>
      <c r="AU124" s="23" t="s">
        <v>80</v>
      </c>
      <c r="AY124" s="23" t="s">
        <v>133</v>
      </c>
      <c r="BE124" s="231">
        <f>IF(N124="základní",J124,0)</f>
        <v>0</v>
      </c>
      <c r="BF124" s="231">
        <f>IF(N124="snížená",J124,0)</f>
        <v>0</v>
      </c>
      <c r="BG124" s="231">
        <f>IF(N124="zákl. přenesená",J124,0)</f>
        <v>0</v>
      </c>
      <c r="BH124" s="231">
        <f>IF(N124="sníž. přenesená",J124,0)</f>
        <v>0</v>
      </c>
      <c r="BI124" s="231">
        <f>IF(N124="nulová",J124,0)</f>
        <v>0</v>
      </c>
      <c r="BJ124" s="23" t="s">
        <v>78</v>
      </c>
      <c r="BK124" s="231">
        <f>ROUND(I124*H124,2)</f>
        <v>0</v>
      </c>
      <c r="BL124" s="23" t="s">
        <v>153</v>
      </c>
      <c r="BM124" s="23" t="s">
        <v>1252</v>
      </c>
    </row>
    <row r="125" s="1" customFormat="1">
      <c r="B125" s="45"/>
      <c r="C125" s="73"/>
      <c r="D125" s="232" t="s">
        <v>189</v>
      </c>
      <c r="E125" s="73"/>
      <c r="F125" s="233" t="s">
        <v>1253</v>
      </c>
      <c r="G125" s="73"/>
      <c r="H125" s="73"/>
      <c r="I125" s="190"/>
      <c r="J125" s="73"/>
      <c r="K125" s="73"/>
      <c r="L125" s="71"/>
      <c r="M125" s="234"/>
      <c r="N125" s="46"/>
      <c r="O125" s="46"/>
      <c r="P125" s="46"/>
      <c r="Q125" s="46"/>
      <c r="R125" s="46"/>
      <c r="S125" s="46"/>
      <c r="T125" s="94"/>
      <c r="AT125" s="23" t="s">
        <v>189</v>
      </c>
      <c r="AU125" s="23" t="s">
        <v>80</v>
      </c>
    </row>
    <row r="126" s="1" customFormat="1" ht="25.5" customHeight="1">
      <c r="B126" s="45"/>
      <c r="C126" s="273" t="s">
        <v>309</v>
      </c>
      <c r="D126" s="273" t="s">
        <v>293</v>
      </c>
      <c r="E126" s="274" t="s">
        <v>1254</v>
      </c>
      <c r="F126" s="275" t="s">
        <v>1255</v>
      </c>
      <c r="G126" s="276" t="s">
        <v>236</v>
      </c>
      <c r="H126" s="277">
        <v>23</v>
      </c>
      <c r="I126" s="278"/>
      <c r="J126" s="279">
        <f>ROUND(I126*H126,2)</f>
        <v>0</v>
      </c>
      <c r="K126" s="275" t="s">
        <v>21</v>
      </c>
      <c r="L126" s="280"/>
      <c r="M126" s="281" t="s">
        <v>21</v>
      </c>
      <c r="N126" s="282" t="s">
        <v>42</v>
      </c>
      <c r="O126" s="46"/>
      <c r="P126" s="229">
        <f>O126*H126</f>
        <v>0</v>
      </c>
      <c r="Q126" s="229">
        <v>0</v>
      </c>
      <c r="R126" s="229">
        <f>Q126*H126</f>
        <v>0</v>
      </c>
      <c r="S126" s="229">
        <v>0</v>
      </c>
      <c r="T126" s="230">
        <f>S126*H126</f>
        <v>0</v>
      </c>
      <c r="AR126" s="23" t="s">
        <v>174</v>
      </c>
      <c r="AT126" s="23" t="s">
        <v>293</v>
      </c>
      <c r="AU126" s="23" t="s">
        <v>80</v>
      </c>
      <c r="AY126" s="23" t="s">
        <v>133</v>
      </c>
      <c r="BE126" s="231">
        <f>IF(N126="základní",J126,0)</f>
        <v>0</v>
      </c>
      <c r="BF126" s="231">
        <f>IF(N126="snížená",J126,0)</f>
        <v>0</v>
      </c>
      <c r="BG126" s="231">
        <f>IF(N126="zákl. přenesená",J126,0)</f>
        <v>0</v>
      </c>
      <c r="BH126" s="231">
        <f>IF(N126="sníž. přenesená",J126,0)</f>
        <v>0</v>
      </c>
      <c r="BI126" s="231">
        <f>IF(N126="nulová",J126,0)</f>
        <v>0</v>
      </c>
      <c r="BJ126" s="23" t="s">
        <v>78</v>
      </c>
      <c r="BK126" s="231">
        <f>ROUND(I126*H126,2)</f>
        <v>0</v>
      </c>
      <c r="BL126" s="23" t="s">
        <v>153</v>
      </c>
      <c r="BM126" s="23" t="s">
        <v>1256</v>
      </c>
    </row>
    <row r="127" s="1" customFormat="1" ht="38.25" customHeight="1">
      <c r="B127" s="45"/>
      <c r="C127" s="220" t="s">
        <v>314</v>
      </c>
      <c r="D127" s="220" t="s">
        <v>134</v>
      </c>
      <c r="E127" s="221" t="s">
        <v>1257</v>
      </c>
      <c r="F127" s="222" t="s">
        <v>1258</v>
      </c>
      <c r="G127" s="223" t="s">
        <v>137</v>
      </c>
      <c r="H127" s="224">
        <v>5</v>
      </c>
      <c r="I127" s="225"/>
      <c r="J127" s="226">
        <f>ROUND(I127*H127,2)</f>
        <v>0</v>
      </c>
      <c r="K127" s="222" t="s">
        <v>162</v>
      </c>
      <c r="L127" s="71"/>
      <c r="M127" s="227" t="s">
        <v>21</v>
      </c>
      <c r="N127" s="228" t="s">
        <v>42</v>
      </c>
      <c r="O127" s="46"/>
      <c r="P127" s="229">
        <f>O127*H127</f>
        <v>0</v>
      </c>
      <c r="Q127" s="229">
        <v>0.00167</v>
      </c>
      <c r="R127" s="229">
        <f>Q127*H127</f>
        <v>0.0083499999999999998</v>
      </c>
      <c r="S127" s="229">
        <v>0</v>
      </c>
      <c r="T127" s="230">
        <f>S127*H127</f>
        <v>0</v>
      </c>
      <c r="AR127" s="23" t="s">
        <v>153</v>
      </c>
      <c r="AT127" s="23" t="s">
        <v>134</v>
      </c>
      <c r="AU127" s="23" t="s">
        <v>80</v>
      </c>
      <c r="AY127" s="23" t="s">
        <v>133</v>
      </c>
      <c r="BE127" s="231">
        <f>IF(N127="základní",J127,0)</f>
        <v>0</v>
      </c>
      <c r="BF127" s="231">
        <f>IF(N127="snížená",J127,0)</f>
        <v>0</v>
      </c>
      <c r="BG127" s="231">
        <f>IF(N127="zákl. přenesená",J127,0)</f>
        <v>0</v>
      </c>
      <c r="BH127" s="231">
        <f>IF(N127="sníž. přenesená",J127,0)</f>
        <v>0</v>
      </c>
      <c r="BI127" s="231">
        <f>IF(N127="nulová",J127,0)</f>
        <v>0</v>
      </c>
      <c r="BJ127" s="23" t="s">
        <v>78</v>
      </c>
      <c r="BK127" s="231">
        <f>ROUND(I127*H127,2)</f>
        <v>0</v>
      </c>
      <c r="BL127" s="23" t="s">
        <v>153</v>
      </c>
      <c r="BM127" s="23" t="s">
        <v>1259</v>
      </c>
    </row>
    <row r="128" s="1" customFormat="1">
      <c r="B128" s="45"/>
      <c r="C128" s="73"/>
      <c r="D128" s="232" t="s">
        <v>189</v>
      </c>
      <c r="E128" s="73"/>
      <c r="F128" s="233" t="s">
        <v>1260</v>
      </c>
      <c r="G128" s="73"/>
      <c r="H128" s="73"/>
      <c r="I128" s="190"/>
      <c r="J128" s="73"/>
      <c r="K128" s="73"/>
      <c r="L128" s="71"/>
      <c r="M128" s="234"/>
      <c r="N128" s="46"/>
      <c r="O128" s="46"/>
      <c r="P128" s="46"/>
      <c r="Q128" s="46"/>
      <c r="R128" s="46"/>
      <c r="S128" s="46"/>
      <c r="T128" s="94"/>
      <c r="AT128" s="23" t="s">
        <v>189</v>
      </c>
      <c r="AU128" s="23" t="s">
        <v>80</v>
      </c>
    </row>
    <row r="129" s="1" customFormat="1" ht="16.5" customHeight="1">
      <c r="B129" s="45"/>
      <c r="C129" s="273" t="s">
        <v>320</v>
      </c>
      <c r="D129" s="273" t="s">
        <v>293</v>
      </c>
      <c r="E129" s="274" t="s">
        <v>1261</v>
      </c>
      <c r="F129" s="275" t="s">
        <v>1262</v>
      </c>
      <c r="G129" s="276" t="s">
        <v>137</v>
      </c>
      <c r="H129" s="277">
        <v>3</v>
      </c>
      <c r="I129" s="278"/>
      <c r="J129" s="279">
        <f>ROUND(I129*H129,2)</f>
        <v>0</v>
      </c>
      <c r="K129" s="275" t="s">
        <v>162</v>
      </c>
      <c r="L129" s="280"/>
      <c r="M129" s="281" t="s">
        <v>21</v>
      </c>
      <c r="N129" s="282" t="s">
        <v>42</v>
      </c>
      <c r="O129" s="46"/>
      <c r="P129" s="229">
        <f>O129*H129</f>
        <v>0</v>
      </c>
      <c r="Q129" s="229">
        <v>0.012200000000000001</v>
      </c>
      <c r="R129" s="229">
        <f>Q129*H129</f>
        <v>0.036600000000000001</v>
      </c>
      <c r="S129" s="229">
        <v>0</v>
      </c>
      <c r="T129" s="230">
        <f>S129*H129</f>
        <v>0</v>
      </c>
      <c r="AR129" s="23" t="s">
        <v>174</v>
      </c>
      <c r="AT129" s="23" t="s">
        <v>293</v>
      </c>
      <c r="AU129" s="23" t="s">
        <v>80</v>
      </c>
      <c r="AY129" s="23" t="s">
        <v>133</v>
      </c>
      <c r="BE129" s="231">
        <f>IF(N129="základní",J129,0)</f>
        <v>0</v>
      </c>
      <c r="BF129" s="231">
        <f>IF(N129="snížená",J129,0)</f>
        <v>0</v>
      </c>
      <c r="BG129" s="231">
        <f>IF(N129="zákl. přenesená",J129,0)</f>
        <v>0</v>
      </c>
      <c r="BH129" s="231">
        <f>IF(N129="sníž. přenesená",J129,0)</f>
        <v>0</v>
      </c>
      <c r="BI129" s="231">
        <f>IF(N129="nulová",J129,0)</f>
        <v>0</v>
      </c>
      <c r="BJ129" s="23" t="s">
        <v>78</v>
      </c>
      <c r="BK129" s="231">
        <f>ROUND(I129*H129,2)</f>
        <v>0</v>
      </c>
      <c r="BL129" s="23" t="s">
        <v>153</v>
      </c>
      <c r="BM129" s="23" t="s">
        <v>1263</v>
      </c>
    </row>
    <row r="130" s="1" customFormat="1" ht="16.5" customHeight="1">
      <c r="B130" s="45"/>
      <c r="C130" s="273" t="s">
        <v>330</v>
      </c>
      <c r="D130" s="273" t="s">
        <v>293</v>
      </c>
      <c r="E130" s="274" t="s">
        <v>1264</v>
      </c>
      <c r="F130" s="275" t="s">
        <v>1265</v>
      </c>
      <c r="G130" s="276" t="s">
        <v>137</v>
      </c>
      <c r="H130" s="277">
        <v>1</v>
      </c>
      <c r="I130" s="278"/>
      <c r="J130" s="279">
        <f>ROUND(I130*H130,2)</f>
        <v>0</v>
      </c>
      <c r="K130" s="275" t="s">
        <v>162</v>
      </c>
      <c r="L130" s="280"/>
      <c r="M130" s="281" t="s">
        <v>21</v>
      </c>
      <c r="N130" s="282" t="s">
        <v>42</v>
      </c>
      <c r="O130" s="46"/>
      <c r="P130" s="229">
        <f>O130*H130</f>
        <v>0</v>
      </c>
      <c r="Q130" s="229">
        <v>0.0032000000000000002</v>
      </c>
      <c r="R130" s="229">
        <f>Q130*H130</f>
        <v>0.0032000000000000002</v>
      </c>
      <c r="S130" s="229">
        <v>0</v>
      </c>
      <c r="T130" s="230">
        <f>S130*H130</f>
        <v>0</v>
      </c>
      <c r="AR130" s="23" t="s">
        <v>174</v>
      </c>
      <c r="AT130" s="23" t="s">
        <v>293</v>
      </c>
      <c r="AU130" s="23" t="s">
        <v>80</v>
      </c>
      <c r="AY130" s="23" t="s">
        <v>133</v>
      </c>
      <c r="BE130" s="231">
        <f>IF(N130="základní",J130,0)</f>
        <v>0</v>
      </c>
      <c r="BF130" s="231">
        <f>IF(N130="snížená",J130,0)</f>
        <v>0</v>
      </c>
      <c r="BG130" s="231">
        <f>IF(N130="zákl. přenesená",J130,0)</f>
        <v>0</v>
      </c>
      <c r="BH130" s="231">
        <f>IF(N130="sníž. přenesená",J130,0)</f>
        <v>0</v>
      </c>
      <c r="BI130" s="231">
        <f>IF(N130="nulová",J130,0)</f>
        <v>0</v>
      </c>
      <c r="BJ130" s="23" t="s">
        <v>78</v>
      </c>
      <c r="BK130" s="231">
        <f>ROUND(I130*H130,2)</f>
        <v>0</v>
      </c>
      <c r="BL130" s="23" t="s">
        <v>153</v>
      </c>
      <c r="BM130" s="23" t="s">
        <v>1266</v>
      </c>
    </row>
    <row r="131" s="1" customFormat="1" ht="16.5" customHeight="1">
      <c r="B131" s="45"/>
      <c r="C131" s="273" t="s">
        <v>9</v>
      </c>
      <c r="D131" s="273" t="s">
        <v>293</v>
      </c>
      <c r="E131" s="274" t="s">
        <v>1267</v>
      </c>
      <c r="F131" s="275" t="s">
        <v>1268</v>
      </c>
      <c r="G131" s="276" t="s">
        <v>21</v>
      </c>
      <c r="H131" s="277">
        <v>1</v>
      </c>
      <c r="I131" s="278"/>
      <c r="J131" s="279">
        <f>ROUND(I131*H131,2)</f>
        <v>0</v>
      </c>
      <c r="K131" s="275" t="s">
        <v>21</v>
      </c>
      <c r="L131" s="280"/>
      <c r="M131" s="281" t="s">
        <v>21</v>
      </c>
      <c r="N131" s="282" t="s">
        <v>42</v>
      </c>
      <c r="O131" s="46"/>
      <c r="P131" s="229">
        <f>O131*H131</f>
        <v>0</v>
      </c>
      <c r="Q131" s="229">
        <v>0</v>
      </c>
      <c r="R131" s="229">
        <f>Q131*H131</f>
        <v>0</v>
      </c>
      <c r="S131" s="229">
        <v>0</v>
      </c>
      <c r="T131" s="230">
        <f>S131*H131</f>
        <v>0</v>
      </c>
      <c r="AR131" s="23" t="s">
        <v>174</v>
      </c>
      <c r="AT131" s="23" t="s">
        <v>293</v>
      </c>
      <c r="AU131" s="23" t="s">
        <v>80</v>
      </c>
      <c r="AY131" s="23" t="s">
        <v>133</v>
      </c>
      <c r="BE131" s="231">
        <f>IF(N131="základní",J131,0)</f>
        <v>0</v>
      </c>
      <c r="BF131" s="231">
        <f>IF(N131="snížená",J131,0)</f>
        <v>0</v>
      </c>
      <c r="BG131" s="231">
        <f>IF(N131="zákl. přenesená",J131,0)</f>
        <v>0</v>
      </c>
      <c r="BH131" s="231">
        <f>IF(N131="sníž. přenesená",J131,0)</f>
        <v>0</v>
      </c>
      <c r="BI131" s="231">
        <f>IF(N131="nulová",J131,0)</f>
        <v>0</v>
      </c>
      <c r="BJ131" s="23" t="s">
        <v>78</v>
      </c>
      <c r="BK131" s="231">
        <f>ROUND(I131*H131,2)</f>
        <v>0</v>
      </c>
      <c r="BL131" s="23" t="s">
        <v>153</v>
      </c>
      <c r="BM131" s="23" t="s">
        <v>1269</v>
      </c>
    </row>
    <row r="132" s="1" customFormat="1" ht="38.25" customHeight="1">
      <c r="B132" s="45"/>
      <c r="C132" s="220" t="s">
        <v>340</v>
      </c>
      <c r="D132" s="220" t="s">
        <v>134</v>
      </c>
      <c r="E132" s="221" t="s">
        <v>1270</v>
      </c>
      <c r="F132" s="222" t="s">
        <v>1271</v>
      </c>
      <c r="G132" s="223" t="s">
        <v>137</v>
      </c>
      <c r="H132" s="224">
        <v>2</v>
      </c>
      <c r="I132" s="225"/>
      <c r="J132" s="226">
        <f>ROUND(I132*H132,2)</f>
        <v>0</v>
      </c>
      <c r="K132" s="222" t="s">
        <v>162</v>
      </c>
      <c r="L132" s="71"/>
      <c r="M132" s="227" t="s">
        <v>21</v>
      </c>
      <c r="N132" s="228" t="s">
        <v>42</v>
      </c>
      <c r="O132" s="46"/>
      <c r="P132" s="229">
        <f>O132*H132</f>
        <v>0</v>
      </c>
      <c r="Q132" s="229">
        <v>0.0017099999999999999</v>
      </c>
      <c r="R132" s="229">
        <f>Q132*H132</f>
        <v>0.0034199999999999999</v>
      </c>
      <c r="S132" s="229">
        <v>0</v>
      </c>
      <c r="T132" s="230">
        <f>S132*H132</f>
        <v>0</v>
      </c>
      <c r="AR132" s="23" t="s">
        <v>153</v>
      </c>
      <c r="AT132" s="23" t="s">
        <v>134</v>
      </c>
      <c r="AU132" s="23" t="s">
        <v>80</v>
      </c>
      <c r="AY132" s="23" t="s">
        <v>133</v>
      </c>
      <c r="BE132" s="231">
        <f>IF(N132="základní",J132,0)</f>
        <v>0</v>
      </c>
      <c r="BF132" s="231">
        <f>IF(N132="snížená",J132,0)</f>
        <v>0</v>
      </c>
      <c r="BG132" s="231">
        <f>IF(N132="zákl. přenesená",J132,0)</f>
        <v>0</v>
      </c>
      <c r="BH132" s="231">
        <f>IF(N132="sníž. přenesená",J132,0)</f>
        <v>0</v>
      </c>
      <c r="BI132" s="231">
        <f>IF(N132="nulová",J132,0)</f>
        <v>0</v>
      </c>
      <c r="BJ132" s="23" t="s">
        <v>78</v>
      </c>
      <c r="BK132" s="231">
        <f>ROUND(I132*H132,2)</f>
        <v>0</v>
      </c>
      <c r="BL132" s="23" t="s">
        <v>153</v>
      </c>
      <c r="BM132" s="23" t="s">
        <v>1272</v>
      </c>
    </row>
    <row r="133" s="1" customFormat="1">
      <c r="B133" s="45"/>
      <c r="C133" s="73"/>
      <c r="D133" s="232" t="s">
        <v>189</v>
      </c>
      <c r="E133" s="73"/>
      <c r="F133" s="233" t="s">
        <v>1260</v>
      </c>
      <c r="G133" s="73"/>
      <c r="H133" s="73"/>
      <c r="I133" s="190"/>
      <c r="J133" s="73"/>
      <c r="K133" s="73"/>
      <c r="L133" s="71"/>
      <c r="M133" s="234"/>
      <c r="N133" s="46"/>
      <c r="O133" s="46"/>
      <c r="P133" s="46"/>
      <c r="Q133" s="46"/>
      <c r="R133" s="46"/>
      <c r="S133" s="46"/>
      <c r="T133" s="94"/>
      <c r="AT133" s="23" t="s">
        <v>189</v>
      </c>
      <c r="AU133" s="23" t="s">
        <v>80</v>
      </c>
    </row>
    <row r="134" s="1" customFormat="1" ht="25.5" customHeight="1">
      <c r="B134" s="45"/>
      <c r="C134" s="273" t="s">
        <v>345</v>
      </c>
      <c r="D134" s="273" t="s">
        <v>293</v>
      </c>
      <c r="E134" s="274" t="s">
        <v>1273</v>
      </c>
      <c r="F134" s="275" t="s">
        <v>1274</v>
      </c>
      <c r="G134" s="276" t="s">
        <v>137</v>
      </c>
      <c r="H134" s="277">
        <v>2</v>
      </c>
      <c r="I134" s="278"/>
      <c r="J134" s="279">
        <f>ROUND(I134*H134,2)</f>
        <v>0</v>
      </c>
      <c r="K134" s="275" t="s">
        <v>162</v>
      </c>
      <c r="L134" s="280"/>
      <c r="M134" s="281" t="s">
        <v>21</v>
      </c>
      <c r="N134" s="282" t="s">
        <v>42</v>
      </c>
      <c r="O134" s="46"/>
      <c r="P134" s="229">
        <f>O134*H134</f>
        <v>0</v>
      </c>
      <c r="Q134" s="229">
        <v>0.015299999999999999</v>
      </c>
      <c r="R134" s="229">
        <f>Q134*H134</f>
        <v>0.030599999999999999</v>
      </c>
      <c r="S134" s="229">
        <v>0</v>
      </c>
      <c r="T134" s="230">
        <f>S134*H134</f>
        <v>0</v>
      </c>
      <c r="AR134" s="23" t="s">
        <v>174</v>
      </c>
      <c r="AT134" s="23" t="s">
        <v>293</v>
      </c>
      <c r="AU134" s="23" t="s">
        <v>80</v>
      </c>
      <c r="AY134" s="23" t="s">
        <v>133</v>
      </c>
      <c r="BE134" s="231">
        <f>IF(N134="základní",J134,0)</f>
        <v>0</v>
      </c>
      <c r="BF134" s="231">
        <f>IF(N134="snížená",J134,0)</f>
        <v>0</v>
      </c>
      <c r="BG134" s="231">
        <f>IF(N134="zákl. přenesená",J134,0)</f>
        <v>0</v>
      </c>
      <c r="BH134" s="231">
        <f>IF(N134="sníž. přenesená",J134,0)</f>
        <v>0</v>
      </c>
      <c r="BI134" s="231">
        <f>IF(N134="nulová",J134,0)</f>
        <v>0</v>
      </c>
      <c r="BJ134" s="23" t="s">
        <v>78</v>
      </c>
      <c r="BK134" s="231">
        <f>ROUND(I134*H134,2)</f>
        <v>0</v>
      </c>
      <c r="BL134" s="23" t="s">
        <v>153</v>
      </c>
      <c r="BM134" s="23" t="s">
        <v>1275</v>
      </c>
    </row>
    <row r="135" s="1" customFormat="1" ht="38.25" customHeight="1">
      <c r="B135" s="45"/>
      <c r="C135" s="220" t="s">
        <v>351</v>
      </c>
      <c r="D135" s="220" t="s">
        <v>134</v>
      </c>
      <c r="E135" s="221" t="s">
        <v>1276</v>
      </c>
      <c r="F135" s="222" t="s">
        <v>1277</v>
      </c>
      <c r="G135" s="223" t="s">
        <v>137</v>
      </c>
      <c r="H135" s="224">
        <v>1</v>
      </c>
      <c r="I135" s="225"/>
      <c r="J135" s="226">
        <f>ROUND(I135*H135,2)</f>
        <v>0</v>
      </c>
      <c r="K135" s="222" t="s">
        <v>162</v>
      </c>
      <c r="L135" s="71"/>
      <c r="M135" s="227" t="s">
        <v>21</v>
      </c>
      <c r="N135" s="228" t="s">
        <v>42</v>
      </c>
      <c r="O135" s="46"/>
      <c r="P135" s="229">
        <f>O135*H135</f>
        <v>0</v>
      </c>
      <c r="Q135" s="229">
        <v>0</v>
      </c>
      <c r="R135" s="229">
        <f>Q135*H135</f>
        <v>0</v>
      </c>
      <c r="S135" s="229">
        <v>0</v>
      </c>
      <c r="T135" s="230">
        <f>S135*H135</f>
        <v>0</v>
      </c>
      <c r="AR135" s="23" t="s">
        <v>153</v>
      </c>
      <c r="AT135" s="23" t="s">
        <v>134</v>
      </c>
      <c r="AU135" s="23" t="s">
        <v>80</v>
      </c>
      <c r="AY135" s="23" t="s">
        <v>133</v>
      </c>
      <c r="BE135" s="231">
        <f>IF(N135="základní",J135,0)</f>
        <v>0</v>
      </c>
      <c r="BF135" s="231">
        <f>IF(N135="snížená",J135,0)</f>
        <v>0</v>
      </c>
      <c r="BG135" s="231">
        <f>IF(N135="zákl. přenesená",J135,0)</f>
        <v>0</v>
      </c>
      <c r="BH135" s="231">
        <f>IF(N135="sníž. přenesená",J135,0)</f>
        <v>0</v>
      </c>
      <c r="BI135" s="231">
        <f>IF(N135="nulová",J135,0)</f>
        <v>0</v>
      </c>
      <c r="BJ135" s="23" t="s">
        <v>78</v>
      </c>
      <c r="BK135" s="231">
        <f>ROUND(I135*H135,2)</f>
        <v>0</v>
      </c>
      <c r="BL135" s="23" t="s">
        <v>153</v>
      </c>
      <c r="BM135" s="23" t="s">
        <v>1278</v>
      </c>
    </row>
    <row r="136" s="1" customFormat="1">
      <c r="B136" s="45"/>
      <c r="C136" s="73"/>
      <c r="D136" s="232" t="s">
        <v>189</v>
      </c>
      <c r="E136" s="73"/>
      <c r="F136" s="233" t="s">
        <v>1260</v>
      </c>
      <c r="G136" s="73"/>
      <c r="H136" s="73"/>
      <c r="I136" s="190"/>
      <c r="J136" s="73"/>
      <c r="K136" s="73"/>
      <c r="L136" s="71"/>
      <c r="M136" s="234"/>
      <c r="N136" s="46"/>
      <c r="O136" s="46"/>
      <c r="P136" s="46"/>
      <c r="Q136" s="46"/>
      <c r="R136" s="46"/>
      <c r="S136" s="46"/>
      <c r="T136" s="94"/>
      <c r="AT136" s="23" t="s">
        <v>189</v>
      </c>
      <c r="AU136" s="23" t="s">
        <v>80</v>
      </c>
    </row>
    <row r="137" s="1" customFormat="1" ht="38.25" customHeight="1">
      <c r="B137" s="45"/>
      <c r="C137" s="220" t="s">
        <v>357</v>
      </c>
      <c r="D137" s="220" t="s">
        <v>134</v>
      </c>
      <c r="E137" s="221" t="s">
        <v>1279</v>
      </c>
      <c r="F137" s="222" t="s">
        <v>1280</v>
      </c>
      <c r="G137" s="223" t="s">
        <v>137</v>
      </c>
      <c r="H137" s="224">
        <v>2</v>
      </c>
      <c r="I137" s="225"/>
      <c r="J137" s="226">
        <f>ROUND(I137*H137,2)</f>
        <v>0</v>
      </c>
      <c r="K137" s="222" t="s">
        <v>162</v>
      </c>
      <c r="L137" s="71"/>
      <c r="M137" s="227" t="s">
        <v>21</v>
      </c>
      <c r="N137" s="228" t="s">
        <v>42</v>
      </c>
      <c r="O137" s="46"/>
      <c r="P137" s="229">
        <f>O137*H137</f>
        <v>0</v>
      </c>
      <c r="Q137" s="229">
        <v>0</v>
      </c>
      <c r="R137" s="229">
        <f>Q137*H137</f>
        <v>0</v>
      </c>
      <c r="S137" s="229">
        <v>0</v>
      </c>
      <c r="T137" s="230">
        <f>S137*H137</f>
        <v>0</v>
      </c>
      <c r="AR137" s="23" t="s">
        <v>153</v>
      </c>
      <c r="AT137" s="23" t="s">
        <v>134</v>
      </c>
      <c r="AU137" s="23" t="s">
        <v>80</v>
      </c>
      <c r="AY137" s="23" t="s">
        <v>133</v>
      </c>
      <c r="BE137" s="231">
        <f>IF(N137="základní",J137,0)</f>
        <v>0</v>
      </c>
      <c r="BF137" s="231">
        <f>IF(N137="snížená",J137,0)</f>
        <v>0</v>
      </c>
      <c r="BG137" s="231">
        <f>IF(N137="zákl. přenesená",J137,0)</f>
        <v>0</v>
      </c>
      <c r="BH137" s="231">
        <f>IF(N137="sníž. přenesená",J137,0)</f>
        <v>0</v>
      </c>
      <c r="BI137" s="231">
        <f>IF(N137="nulová",J137,0)</f>
        <v>0</v>
      </c>
      <c r="BJ137" s="23" t="s">
        <v>78</v>
      </c>
      <c r="BK137" s="231">
        <f>ROUND(I137*H137,2)</f>
        <v>0</v>
      </c>
      <c r="BL137" s="23" t="s">
        <v>153</v>
      </c>
      <c r="BM137" s="23" t="s">
        <v>1281</v>
      </c>
    </row>
    <row r="138" s="1" customFormat="1">
      <c r="B138" s="45"/>
      <c r="C138" s="73"/>
      <c r="D138" s="232" t="s">
        <v>189</v>
      </c>
      <c r="E138" s="73"/>
      <c r="F138" s="233" t="s">
        <v>1260</v>
      </c>
      <c r="G138" s="73"/>
      <c r="H138" s="73"/>
      <c r="I138" s="190"/>
      <c r="J138" s="73"/>
      <c r="K138" s="73"/>
      <c r="L138" s="71"/>
      <c r="M138" s="234"/>
      <c r="N138" s="46"/>
      <c r="O138" s="46"/>
      <c r="P138" s="46"/>
      <c r="Q138" s="46"/>
      <c r="R138" s="46"/>
      <c r="S138" s="46"/>
      <c r="T138" s="94"/>
      <c r="AT138" s="23" t="s">
        <v>189</v>
      </c>
      <c r="AU138" s="23" t="s">
        <v>80</v>
      </c>
    </row>
    <row r="139" s="1" customFormat="1" ht="16.5" customHeight="1">
      <c r="B139" s="45"/>
      <c r="C139" s="273" t="s">
        <v>363</v>
      </c>
      <c r="D139" s="273" t="s">
        <v>293</v>
      </c>
      <c r="E139" s="274" t="s">
        <v>1282</v>
      </c>
      <c r="F139" s="275" t="s">
        <v>1283</v>
      </c>
      <c r="G139" s="276" t="s">
        <v>137</v>
      </c>
      <c r="H139" s="277">
        <v>2</v>
      </c>
      <c r="I139" s="278"/>
      <c r="J139" s="279">
        <f>ROUND(I139*H139,2)</f>
        <v>0</v>
      </c>
      <c r="K139" s="275" t="s">
        <v>162</v>
      </c>
      <c r="L139" s="280"/>
      <c r="M139" s="281" t="s">
        <v>21</v>
      </c>
      <c r="N139" s="282" t="s">
        <v>42</v>
      </c>
      <c r="O139" s="46"/>
      <c r="P139" s="229">
        <f>O139*H139</f>
        <v>0</v>
      </c>
      <c r="Q139" s="229">
        <v>0.0079000000000000008</v>
      </c>
      <c r="R139" s="229">
        <f>Q139*H139</f>
        <v>0.015800000000000002</v>
      </c>
      <c r="S139" s="229">
        <v>0</v>
      </c>
      <c r="T139" s="230">
        <f>S139*H139</f>
        <v>0</v>
      </c>
      <c r="AR139" s="23" t="s">
        <v>174</v>
      </c>
      <c r="AT139" s="23" t="s">
        <v>293</v>
      </c>
      <c r="AU139" s="23" t="s">
        <v>80</v>
      </c>
      <c r="AY139" s="23" t="s">
        <v>133</v>
      </c>
      <c r="BE139" s="231">
        <f>IF(N139="základní",J139,0)</f>
        <v>0</v>
      </c>
      <c r="BF139" s="231">
        <f>IF(N139="snížená",J139,0)</f>
        <v>0</v>
      </c>
      <c r="BG139" s="231">
        <f>IF(N139="zákl. přenesená",J139,0)</f>
        <v>0</v>
      </c>
      <c r="BH139" s="231">
        <f>IF(N139="sníž. přenesená",J139,0)</f>
        <v>0</v>
      </c>
      <c r="BI139" s="231">
        <f>IF(N139="nulová",J139,0)</f>
        <v>0</v>
      </c>
      <c r="BJ139" s="23" t="s">
        <v>78</v>
      </c>
      <c r="BK139" s="231">
        <f>ROUND(I139*H139,2)</f>
        <v>0</v>
      </c>
      <c r="BL139" s="23" t="s">
        <v>153</v>
      </c>
      <c r="BM139" s="23" t="s">
        <v>1284</v>
      </c>
    </row>
    <row r="140" s="1" customFormat="1">
      <c r="B140" s="45"/>
      <c r="C140" s="73"/>
      <c r="D140" s="232" t="s">
        <v>141</v>
      </c>
      <c r="E140" s="73"/>
      <c r="F140" s="233" t="s">
        <v>1285</v>
      </c>
      <c r="G140" s="73"/>
      <c r="H140" s="73"/>
      <c r="I140" s="190"/>
      <c r="J140" s="73"/>
      <c r="K140" s="73"/>
      <c r="L140" s="71"/>
      <c r="M140" s="234"/>
      <c r="N140" s="46"/>
      <c r="O140" s="46"/>
      <c r="P140" s="46"/>
      <c r="Q140" s="46"/>
      <c r="R140" s="46"/>
      <c r="S140" s="46"/>
      <c r="T140" s="94"/>
      <c r="AT140" s="23" t="s">
        <v>141</v>
      </c>
      <c r="AU140" s="23" t="s">
        <v>80</v>
      </c>
    </row>
    <row r="141" s="1" customFormat="1" ht="38.25" customHeight="1">
      <c r="B141" s="45"/>
      <c r="C141" s="220" t="s">
        <v>368</v>
      </c>
      <c r="D141" s="220" t="s">
        <v>134</v>
      </c>
      <c r="E141" s="221" t="s">
        <v>1286</v>
      </c>
      <c r="F141" s="222" t="s">
        <v>1287</v>
      </c>
      <c r="G141" s="223" t="s">
        <v>137</v>
      </c>
      <c r="H141" s="224">
        <v>16</v>
      </c>
      <c r="I141" s="225"/>
      <c r="J141" s="226">
        <f>ROUND(I141*H141,2)</f>
        <v>0</v>
      </c>
      <c r="K141" s="222" t="s">
        <v>162</v>
      </c>
      <c r="L141" s="71"/>
      <c r="M141" s="227" t="s">
        <v>21</v>
      </c>
      <c r="N141" s="228" t="s">
        <v>42</v>
      </c>
      <c r="O141" s="46"/>
      <c r="P141" s="229">
        <f>O141*H141</f>
        <v>0</v>
      </c>
      <c r="Q141" s="229">
        <v>0.00167</v>
      </c>
      <c r="R141" s="229">
        <f>Q141*H141</f>
        <v>0.026720000000000001</v>
      </c>
      <c r="S141" s="229">
        <v>0</v>
      </c>
      <c r="T141" s="230">
        <f>S141*H141</f>
        <v>0</v>
      </c>
      <c r="AR141" s="23" t="s">
        <v>153</v>
      </c>
      <c r="AT141" s="23" t="s">
        <v>134</v>
      </c>
      <c r="AU141" s="23" t="s">
        <v>80</v>
      </c>
      <c r="AY141" s="23" t="s">
        <v>133</v>
      </c>
      <c r="BE141" s="231">
        <f>IF(N141="základní",J141,0)</f>
        <v>0</v>
      </c>
      <c r="BF141" s="231">
        <f>IF(N141="snížená",J141,0)</f>
        <v>0</v>
      </c>
      <c r="BG141" s="231">
        <f>IF(N141="zákl. přenesená",J141,0)</f>
        <v>0</v>
      </c>
      <c r="BH141" s="231">
        <f>IF(N141="sníž. přenesená",J141,0)</f>
        <v>0</v>
      </c>
      <c r="BI141" s="231">
        <f>IF(N141="nulová",J141,0)</f>
        <v>0</v>
      </c>
      <c r="BJ141" s="23" t="s">
        <v>78</v>
      </c>
      <c r="BK141" s="231">
        <f>ROUND(I141*H141,2)</f>
        <v>0</v>
      </c>
      <c r="BL141" s="23" t="s">
        <v>153</v>
      </c>
      <c r="BM141" s="23" t="s">
        <v>1288</v>
      </c>
    </row>
    <row r="142" s="1" customFormat="1">
      <c r="B142" s="45"/>
      <c r="C142" s="73"/>
      <c r="D142" s="232" t="s">
        <v>189</v>
      </c>
      <c r="E142" s="73"/>
      <c r="F142" s="233" t="s">
        <v>1260</v>
      </c>
      <c r="G142" s="73"/>
      <c r="H142" s="73"/>
      <c r="I142" s="190"/>
      <c r="J142" s="73"/>
      <c r="K142" s="73"/>
      <c r="L142" s="71"/>
      <c r="M142" s="234"/>
      <c r="N142" s="46"/>
      <c r="O142" s="46"/>
      <c r="P142" s="46"/>
      <c r="Q142" s="46"/>
      <c r="R142" s="46"/>
      <c r="S142" s="46"/>
      <c r="T142" s="94"/>
      <c r="AT142" s="23" t="s">
        <v>189</v>
      </c>
      <c r="AU142" s="23" t="s">
        <v>80</v>
      </c>
    </row>
    <row r="143" s="1" customFormat="1" ht="16.5" customHeight="1">
      <c r="B143" s="45"/>
      <c r="C143" s="273" t="s">
        <v>375</v>
      </c>
      <c r="D143" s="273" t="s">
        <v>293</v>
      </c>
      <c r="E143" s="274" t="s">
        <v>1289</v>
      </c>
      <c r="F143" s="275" t="s">
        <v>1290</v>
      </c>
      <c r="G143" s="276" t="s">
        <v>137</v>
      </c>
      <c r="H143" s="277">
        <v>5</v>
      </c>
      <c r="I143" s="278"/>
      <c r="J143" s="279">
        <f>ROUND(I143*H143,2)</f>
        <v>0</v>
      </c>
      <c r="K143" s="275" t="s">
        <v>162</v>
      </c>
      <c r="L143" s="280"/>
      <c r="M143" s="281" t="s">
        <v>21</v>
      </c>
      <c r="N143" s="282" t="s">
        <v>42</v>
      </c>
      <c r="O143" s="46"/>
      <c r="P143" s="229">
        <f>O143*H143</f>
        <v>0</v>
      </c>
      <c r="Q143" s="229">
        <v>0.0038</v>
      </c>
      <c r="R143" s="229">
        <f>Q143*H143</f>
        <v>0.019</v>
      </c>
      <c r="S143" s="229">
        <v>0</v>
      </c>
      <c r="T143" s="230">
        <f>S143*H143</f>
        <v>0</v>
      </c>
      <c r="AR143" s="23" t="s">
        <v>174</v>
      </c>
      <c r="AT143" s="23" t="s">
        <v>293</v>
      </c>
      <c r="AU143" s="23" t="s">
        <v>80</v>
      </c>
      <c r="AY143" s="23" t="s">
        <v>133</v>
      </c>
      <c r="BE143" s="231">
        <f>IF(N143="základní",J143,0)</f>
        <v>0</v>
      </c>
      <c r="BF143" s="231">
        <f>IF(N143="snížená",J143,0)</f>
        <v>0</v>
      </c>
      <c r="BG143" s="231">
        <f>IF(N143="zákl. přenesená",J143,0)</f>
        <v>0</v>
      </c>
      <c r="BH143" s="231">
        <f>IF(N143="sníž. přenesená",J143,0)</f>
        <v>0</v>
      </c>
      <c r="BI143" s="231">
        <f>IF(N143="nulová",J143,0)</f>
        <v>0</v>
      </c>
      <c r="BJ143" s="23" t="s">
        <v>78</v>
      </c>
      <c r="BK143" s="231">
        <f>ROUND(I143*H143,2)</f>
        <v>0</v>
      </c>
      <c r="BL143" s="23" t="s">
        <v>153</v>
      </c>
      <c r="BM143" s="23" t="s">
        <v>1291</v>
      </c>
    </row>
    <row r="144" s="1" customFormat="1" ht="16.5" customHeight="1">
      <c r="B144" s="45"/>
      <c r="C144" s="273" t="s">
        <v>382</v>
      </c>
      <c r="D144" s="273" t="s">
        <v>293</v>
      </c>
      <c r="E144" s="274" t="s">
        <v>1292</v>
      </c>
      <c r="F144" s="275" t="s">
        <v>1293</v>
      </c>
      <c r="G144" s="276" t="s">
        <v>137</v>
      </c>
      <c r="H144" s="277">
        <v>1</v>
      </c>
      <c r="I144" s="278"/>
      <c r="J144" s="279">
        <f>ROUND(I144*H144,2)</f>
        <v>0</v>
      </c>
      <c r="K144" s="275" t="s">
        <v>162</v>
      </c>
      <c r="L144" s="280"/>
      <c r="M144" s="281" t="s">
        <v>21</v>
      </c>
      <c r="N144" s="282" t="s">
        <v>42</v>
      </c>
      <c r="O144" s="46"/>
      <c r="P144" s="229">
        <f>O144*H144</f>
        <v>0</v>
      </c>
      <c r="Q144" s="229">
        <v>0.010699999999999999</v>
      </c>
      <c r="R144" s="229">
        <f>Q144*H144</f>
        <v>0.010699999999999999</v>
      </c>
      <c r="S144" s="229">
        <v>0</v>
      </c>
      <c r="T144" s="230">
        <f>S144*H144</f>
        <v>0</v>
      </c>
      <c r="AR144" s="23" t="s">
        <v>174</v>
      </c>
      <c r="AT144" s="23" t="s">
        <v>293</v>
      </c>
      <c r="AU144" s="23" t="s">
        <v>80</v>
      </c>
      <c r="AY144" s="23" t="s">
        <v>133</v>
      </c>
      <c r="BE144" s="231">
        <f>IF(N144="základní",J144,0)</f>
        <v>0</v>
      </c>
      <c r="BF144" s="231">
        <f>IF(N144="snížená",J144,0)</f>
        <v>0</v>
      </c>
      <c r="BG144" s="231">
        <f>IF(N144="zákl. přenesená",J144,0)</f>
        <v>0</v>
      </c>
      <c r="BH144" s="231">
        <f>IF(N144="sníž. přenesená",J144,0)</f>
        <v>0</v>
      </c>
      <c r="BI144" s="231">
        <f>IF(N144="nulová",J144,0)</f>
        <v>0</v>
      </c>
      <c r="BJ144" s="23" t="s">
        <v>78</v>
      </c>
      <c r="BK144" s="231">
        <f>ROUND(I144*H144,2)</f>
        <v>0</v>
      </c>
      <c r="BL144" s="23" t="s">
        <v>153</v>
      </c>
      <c r="BM144" s="23" t="s">
        <v>1294</v>
      </c>
    </row>
    <row r="145" s="1" customFormat="1" ht="16.5" customHeight="1">
      <c r="B145" s="45"/>
      <c r="C145" s="273" t="s">
        <v>388</v>
      </c>
      <c r="D145" s="273" t="s">
        <v>293</v>
      </c>
      <c r="E145" s="274" t="s">
        <v>1295</v>
      </c>
      <c r="F145" s="275" t="s">
        <v>1296</v>
      </c>
      <c r="G145" s="276" t="s">
        <v>137</v>
      </c>
      <c r="H145" s="277">
        <v>3</v>
      </c>
      <c r="I145" s="278"/>
      <c r="J145" s="279">
        <f>ROUND(I145*H145,2)</f>
        <v>0</v>
      </c>
      <c r="K145" s="275" t="s">
        <v>162</v>
      </c>
      <c r="L145" s="280"/>
      <c r="M145" s="281" t="s">
        <v>21</v>
      </c>
      <c r="N145" s="282" t="s">
        <v>42</v>
      </c>
      <c r="O145" s="46"/>
      <c r="P145" s="229">
        <f>O145*H145</f>
        <v>0</v>
      </c>
      <c r="Q145" s="229">
        <v>0.012999999999999999</v>
      </c>
      <c r="R145" s="229">
        <f>Q145*H145</f>
        <v>0.039</v>
      </c>
      <c r="S145" s="229">
        <v>0</v>
      </c>
      <c r="T145" s="230">
        <f>S145*H145</f>
        <v>0</v>
      </c>
      <c r="AR145" s="23" t="s">
        <v>174</v>
      </c>
      <c r="AT145" s="23" t="s">
        <v>293</v>
      </c>
      <c r="AU145" s="23" t="s">
        <v>80</v>
      </c>
      <c r="AY145" s="23" t="s">
        <v>133</v>
      </c>
      <c r="BE145" s="231">
        <f>IF(N145="základní",J145,0)</f>
        <v>0</v>
      </c>
      <c r="BF145" s="231">
        <f>IF(N145="snížená",J145,0)</f>
        <v>0</v>
      </c>
      <c r="BG145" s="231">
        <f>IF(N145="zákl. přenesená",J145,0)</f>
        <v>0</v>
      </c>
      <c r="BH145" s="231">
        <f>IF(N145="sníž. přenesená",J145,0)</f>
        <v>0</v>
      </c>
      <c r="BI145" s="231">
        <f>IF(N145="nulová",J145,0)</f>
        <v>0</v>
      </c>
      <c r="BJ145" s="23" t="s">
        <v>78</v>
      </c>
      <c r="BK145" s="231">
        <f>ROUND(I145*H145,2)</f>
        <v>0</v>
      </c>
      <c r="BL145" s="23" t="s">
        <v>153</v>
      </c>
      <c r="BM145" s="23" t="s">
        <v>1297</v>
      </c>
    </row>
    <row r="146" s="1" customFormat="1" ht="25.5" customHeight="1">
      <c r="B146" s="45"/>
      <c r="C146" s="273" t="s">
        <v>393</v>
      </c>
      <c r="D146" s="273" t="s">
        <v>293</v>
      </c>
      <c r="E146" s="274" t="s">
        <v>1298</v>
      </c>
      <c r="F146" s="275" t="s">
        <v>1299</v>
      </c>
      <c r="G146" s="276" t="s">
        <v>137</v>
      </c>
      <c r="H146" s="277">
        <v>2</v>
      </c>
      <c r="I146" s="278"/>
      <c r="J146" s="279">
        <f>ROUND(I146*H146,2)</f>
        <v>0</v>
      </c>
      <c r="K146" s="275" t="s">
        <v>162</v>
      </c>
      <c r="L146" s="280"/>
      <c r="M146" s="281" t="s">
        <v>21</v>
      </c>
      <c r="N146" s="282" t="s">
        <v>42</v>
      </c>
      <c r="O146" s="46"/>
      <c r="P146" s="229">
        <f>O146*H146</f>
        <v>0</v>
      </c>
      <c r="Q146" s="229">
        <v>0.012200000000000001</v>
      </c>
      <c r="R146" s="229">
        <f>Q146*H146</f>
        <v>0.024400000000000002</v>
      </c>
      <c r="S146" s="229">
        <v>0</v>
      </c>
      <c r="T146" s="230">
        <f>S146*H146</f>
        <v>0</v>
      </c>
      <c r="AR146" s="23" t="s">
        <v>174</v>
      </c>
      <c r="AT146" s="23" t="s">
        <v>293</v>
      </c>
      <c r="AU146" s="23" t="s">
        <v>80</v>
      </c>
      <c r="AY146" s="23" t="s">
        <v>133</v>
      </c>
      <c r="BE146" s="231">
        <f>IF(N146="základní",J146,0)</f>
        <v>0</v>
      </c>
      <c r="BF146" s="231">
        <f>IF(N146="snížená",J146,0)</f>
        <v>0</v>
      </c>
      <c r="BG146" s="231">
        <f>IF(N146="zákl. přenesená",J146,0)</f>
        <v>0</v>
      </c>
      <c r="BH146" s="231">
        <f>IF(N146="sníž. přenesená",J146,0)</f>
        <v>0</v>
      </c>
      <c r="BI146" s="231">
        <f>IF(N146="nulová",J146,0)</f>
        <v>0</v>
      </c>
      <c r="BJ146" s="23" t="s">
        <v>78</v>
      </c>
      <c r="BK146" s="231">
        <f>ROUND(I146*H146,2)</f>
        <v>0</v>
      </c>
      <c r="BL146" s="23" t="s">
        <v>153</v>
      </c>
      <c r="BM146" s="23" t="s">
        <v>1300</v>
      </c>
    </row>
    <row r="147" s="1" customFormat="1" ht="25.5" customHeight="1">
      <c r="B147" s="45"/>
      <c r="C147" s="273" t="s">
        <v>398</v>
      </c>
      <c r="D147" s="273" t="s">
        <v>293</v>
      </c>
      <c r="E147" s="274" t="s">
        <v>1301</v>
      </c>
      <c r="F147" s="275" t="s">
        <v>1302</v>
      </c>
      <c r="G147" s="276" t="s">
        <v>137</v>
      </c>
      <c r="H147" s="277">
        <v>2</v>
      </c>
      <c r="I147" s="278"/>
      <c r="J147" s="279">
        <f>ROUND(I147*H147,2)</f>
        <v>0</v>
      </c>
      <c r="K147" s="275" t="s">
        <v>162</v>
      </c>
      <c r="L147" s="280"/>
      <c r="M147" s="281" t="s">
        <v>21</v>
      </c>
      <c r="N147" s="282" t="s">
        <v>42</v>
      </c>
      <c r="O147" s="46"/>
      <c r="P147" s="229">
        <f>O147*H147</f>
        <v>0</v>
      </c>
      <c r="Q147" s="229">
        <v>0.0088000000000000005</v>
      </c>
      <c r="R147" s="229">
        <f>Q147*H147</f>
        <v>0.017600000000000001</v>
      </c>
      <c r="S147" s="229">
        <v>0</v>
      </c>
      <c r="T147" s="230">
        <f>S147*H147</f>
        <v>0</v>
      </c>
      <c r="AR147" s="23" t="s">
        <v>174</v>
      </c>
      <c r="AT147" s="23" t="s">
        <v>293</v>
      </c>
      <c r="AU147" s="23" t="s">
        <v>80</v>
      </c>
      <c r="AY147" s="23" t="s">
        <v>133</v>
      </c>
      <c r="BE147" s="231">
        <f>IF(N147="základní",J147,0)</f>
        <v>0</v>
      </c>
      <c r="BF147" s="231">
        <f>IF(N147="snížená",J147,0)</f>
        <v>0</v>
      </c>
      <c r="BG147" s="231">
        <f>IF(N147="zákl. přenesená",J147,0)</f>
        <v>0</v>
      </c>
      <c r="BH147" s="231">
        <f>IF(N147="sníž. přenesená",J147,0)</f>
        <v>0</v>
      </c>
      <c r="BI147" s="231">
        <f>IF(N147="nulová",J147,0)</f>
        <v>0</v>
      </c>
      <c r="BJ147" s="23" t="s">
        <v>78</v>
      </c>
      <c r="BK147" s="231">
        <f>ROUND(I147*H147,2)</f>
        <v>0</v>
      </c>
      <c r="BL147" s="23" t="s">
        <v>153</v>
      </c>
      <c r="BM147" s="23" t="s">
        <v>1303</v>
      </c>
    </row>
    <row r="148" s="1" customFormat="1" ht="25.5" customHeight="1">
      <c r="B148" s="45"/>
      <c r="C148" s="273" t="s">
        <v>403</v>
      </c>
      <c r="D148" s="273" t="s">
        <v>293</v>
      </c>
      <c r="E148" s="274" t="s">
        <v>1304</v>
      </c>
      <c r="F148" s="275" t="s">
        <v>1305</v>
      </c>
      <c r="G148" s="276" t="s">
        <v>137</v>
      </c>
      <c r="H148" s="277">
        <v>2</v>
      </c>
      <c r="I148" s="278"/>
      <c r="J148" s="279">
        <f>ROUND(I148*H148,2)</f>
        <v>0</v>
      </c>
      <c r="K148" s="275" t="s">
        <v>162</v>
      </c>
      <c r="L148" s="280"/>
      <c r="M148" s="281" t="s">
        <v>21</v>
      </c>
      <c r="N148" s="282" t="s">
        <v>42</v>
      </c>
      <c r="O148" s="46"/>
      <c r="P148" s="229">
        <f>O148*H148</f>
        <v>0</v>
      </c>
      <c r="Q148" s="229">
        <v>0.0097000000000000003</v>
      </c>
      <c r="R148" s="229">
        <f>Q148*H148</f>
        <v>0.019400000000000001</v>
      </c>
      <c r="S148" s="229">
        <v>0</v>
      </c>
      <c r="T148" s="230">
        <f>S148*H148</f>
        <v>0</v>
      </c>
      <c r="AR148" s="23" t="s">
        <v>174</v>
      </c>
      <c r="AT148" s="23" t="s">
        <v>293</v>
      </c>
      <c r="AU148" s="23" t="s">
        <v>80</v>
      </c>
      <c r="AY148" s="23" t="s">
        <v>133</v>
      </c>
      <c r="BE148" s="231">
        <f>IF(N148="základní",J148,0)</f>
        <v>0</v>
      </c>
      <c r="BF148" s="231">
        <f>IF(N148="snížená",J148,0)</f>
        <v>0</v>
      </c>
      <c r="BG148" s="231">
        <f>IF(N148="zákl. přenesená",J148,0)</f>
        <v>0</v>
      </c>
      <c r="BH148" s="231">
        <f>IF(N148="sníž. přenesená",J148,0)</f>
        <v>0</v>
      </c>
      <c r="BI148" s="231">
        <f>IF(N148="nulová",J148,0)</f>
        <v>0</v>
      </c>
      <c r="BJ148" s="23" t="s">
        <v>78</v>
      </c>
      <c r="BK148" s="231">
        <f>ROUND(I148*H148,2)</f>
        <v>0</v>
      </c>
      <c r="BL148" s="23" t="s">
        <v>153</v>
      </c>
      <c r="BM148" s="23" t="s">
        <v>1306</v>
      </c>
    </row>
    <row r="149" s="1" customFormat="1" ht="16.5" customHeight="1">
      <c r="B149" s="45"/>
      <c r="C149" s="273" t="s">
        <v>409</v>
      </c>
      <c r="D149" s="273" t="s">
        <v>293</v>
      </c>
      <c r="E149" s="274" t="s">
        <v>1307</v>
      </c>
      <c r="F149" s="275" t="s">
        <v>1308</v>
      </c>
      <c r="G149" s="276" t="s">
        <v>137</v>
      </c>
      <c r="H149" s="277">
        <v>1</v>
      </c>
      <c r="I149" s="278"/>
      <c r="J149" s="279">
        <f>ROUND(I149*H149,2)</f>
        <v>0</v>
      </c>
      <c r="K149" s="275" t="s">
        <v>21</v>
      </c>
      <c r="L149" s="280"/>
      <c r="M149" s="281" t="s">
        <v>21</v>
      </c>
      <c r="N149" s="282" t="s">
        <v>42</v>
      </c>
      <c r="O149" s="46"/>
      <c r="P149" s="229">
        <f>O149*H149</f>
        <v>0</v>
      </c>
      <c r="Q149" s="229">
        <v>0</v>
      </c>
      <c r="R149" s="229">
        <f>Q149*H149</f>
        <v>0</v>
      </c>
      <c r="S149" s="229">
        <v>0</v>
      </c>
      <c r="T149" s="230">
        <f>S149*H149</f>
        <v>0</v>
      </c>
      <c r="AR149" s="23" t="s">
        <v>174</v>
      </c>
      <c r="AT149" s="23" t="s">
        <v>293</v>
      </c>
      <c r="AU149" s="23" t="s">
        <v>80</v>
      </c>
      <c r="AY149" s="23" t="s">
        <v>133</v>
      </c>
      <c r="BE149" s="231">
        <f>IF(N149="základní",J149,0)</f>
        <v>0</v>
      </c>
      <c r="BF149" s="231">
        <f>IF(N149="snížená",J149,0)</f>
        <v>0</v>
      </c>
      <c r="BG149" s="231">
        <f>IF(N149="zákl. přenesená",J149,0)</f>
        <v>0</v>
      </c>
      <c r="BH149" s="231">
        <f>IF(N149="sníž. přenesená",J149,0)</f>
        <v>0</v>
      </c>
      <c r="BI149" s="231">
        <f>IF(N149="nulová",J149,0)</f>
        <v>0</v>
      </c>
      <c r="BJ149" s="23" t="s">
        <v>78</v>
      </c>
      <c r="BK149" s="231">
        <f>ROUND(I149*H149,2)</f>
        <v>0</v>
      </c>
      <c r="BL149" s="23" t="s">
        <v>153</v>
      </c>
      <c r="BM149" s="23" t="s">
        <v>1309</v>
      </c>
    </row>
    <row r="150" s="1" customFormat="1" ht="38.25" customHeight="1">
      <c r="B150" s="45"/>
      <c r="C150" s="220" t="s">
        <v>414</v>
      </c>
      <c r="D150" s="220" t="s">
        <v>134</v>
      </c>
      <c r="E150" s="221" t="s">
        <v>1310</v>
      </c>
      <c r="F150" s="222" t="s">
        <v>1311</v>
      </c>
      <c r="G150" s="223" t="s">
        <v>137</v>
      </c>
      <c r="H150" s="224">
        <v>2</v>
      </c>
      <c r="I150" s="225"/>
      <c r="J150" s="226">
        <f>ROUND(I150*H150,2)</f>
        <v>0</v>
      </c>
      <c r="K150" s="222" t="s">
        <v>162</v>
      </c>
      <c r="L150" s="71"/>
      <c r="M150" s="227" t="s">
        <v>21</v>
      </c>
      <c r="N150" s="228" t="s">
        <v>42</v>
      </c>
      <c r="O150" s="46"/>
      <c r="P150" s="229">
        <f>O150*H150</f>
        <v>0</v>
      </c>
      <c r="Q150" s="229">
        <v>0.0017099999999999999</v>
      </c>
      <c r="R150" s="229">
        <f>Q150*H150</f>
        <v>0.0034199999999999999</v>
      </c>
      <c r="S150" s="229">
        <v>0</v>
      </c>
      <c r="T150" s="230">
        <f>S150*H150</f>
        <v>0</v>
      </c>
      <c r="AR150" s="23" t="s">
        <v>153</v>
      </c>
      <c r="AT150" s="23" t="s">
        <v>134</v>
      </c>
      <c r="AU150" s="23" t="s">
        <v>80</v>
      </c>
      <c r="AY150" s="23" t="s">
        <v>133</v>
      </c>
      <c r="BE150" s="231">
        <f>IF(N150="základní",J150,0)</f>
        <v>0</v>
      </c>
      <c r="BF150" s="231">
        <f>IF(N150="snížená",J150,0)</f>
        <v>0</v>
      </c>
      <c r="BG150" s="231">
        <f>IF(N150="zákl. přenesená",J150,0)</f>
        <v>0</v>
      </c>
      <c r="BH150" s="231">
        <f>IF(N150="sníž. přenesená",J150,0)</f>
        <v>0</v>
      </c>
      <c r="BI150" s="231">
        <f>IF(N150="nulová",J150,0)</f>
        <v>0</v>
      </c>
      <c r="BJ150" s="23" t="s">
        <v>78</v>
      </c>
      <c r="BK150" s="231">
        <f>ROUND(I150*H150,2)</f>
        <v>0</v>
      </c>
      <c r="BL150" s="23" t="s">
        <v>153</v>
      </c>
      <c r="BM150" s="23" t="s">
        <v>1312</v>
      </c>
    </row>
    <row r="151" s="1" customFormat="1">
      <c r="B151" s="45"/>
      <c r="C151" s="73"/>
      <c r="D151" s="232" t="s">
        <v>189</v>
      </c>
      <c r="E151" s="73"/>
      <c r="F151" s="233" t="s">
        <v>1260</v>
      </c>
      <c r="G151" s="73"/>
      <c r="H151" s="73"/>
      <c r="I151" s="190"/>
      <c r="J151" s="73"/>
      <c r="K151" s="73"/>
      <c r="L151" s="71"/>
      <c r="M151" s="234"/>
      <c r="N151" s="46"/>
      <c r="O151" s="46"/>
      <c r="P151" s="46"/>
      <c r="Q151" s="46"/>
      <c r="R151" s="46"/>
      <c r="S151" s="46"/>
      <c r="T151" s="94"/>
      <c r="AT151" s="23" t="s">
        <v>189</v>
      </c>
      <c r="AU151" s="23" t="s">
        <v>80</v>
      </c>
    </row>
    <row r="152" s="1" customFormat="1" ht="16.5" customHeight="1">
      <c r="B152" s="45"/>
      <c r="C152" s="273" t="s">
        <v>419</v>
      </c>
      <c r="D152" s="273" t="s">
        <v>293</v>
      </c>
      <c r="E152" s="274" t="s">
        <v>1313</v>
      </c>
      <c r="F152" s="275" t="s">
        <v>1314</v>
      </c>
      <c r="G152" s="276" t="s">
        <v>137</v>
      </c>
      <c r="H152" s="277">
        <v>1</v>
      </c>
      <c r="I152" s="278"/>
      <c r="J152" s="279">
        <f>ROUND(I152*H152,2)</f>
        <v>0</v>
      </c>
      <c r="K152" s="275" t="s">
        <v>162</v>
      </c>
      <c r="L152" s="280"/>
      <c r="M152" s="281" t="s">
        <v>21</v>
      </c>
      <c r="N152" s="282" t="s">
        <v>42</v>
      </c>
      <c r="O152" s="46"/>
      <c r="P152" s="229">
        <f>O152*H152</f>
        <v>0</v>
      </c>
      <c r="Q152" s="229">
        <v>0.016400000000000001</v>
      </c>
      <c r="R152" s="229">
        <f>Q152*H152</f>
        <v>0.016400000000000001</v>
      </c>
      <c r="S152" s="229">
        <v>0</v>
      </c>
      <c r="T152" s="230">
        <f>S152*H152</f>
        <v>0</v>
      </c>
      <c r="AR152" s="23" t="s">
        <v>174</v>
      </c>
      <c r="AT152" s="23" t="s">
        <v>293</v>
      </c>
      <c r="AU152" s="23" t="s">
        <v>80</v>
      </c>
      <c r="AY152" s="23" t="s">
        <v>133</v>
      </c>
      <c r="BE152" s="231">
        <f>IF(N152="základní",J152,0)</f>
        <v>0</v>
      </c>
      <c r="BF152" s="231">
        <f>IF(N152="snížená",J152,0)</f>
        <v>0</v>
      </c>
      <c r="BG152" s="231">
        <f>IF(N152="zákl. přenesená",J152,0)</f>
        <v>0</v>
      </c>
      <c r="BH152" s="231">
        <f>IF(N152="sníž. přenesená",J152,0)</f>
        <v>0</v>
      </c>
      <c r="BI152" s="231">
        <f>IF(N152="nulová",J152,0)</f>
        <v>0</v>
      </c>
      <c r="BJ152" s="23" t="s">
        <v>78</v>
      </c>
      <c r="BK152" s="231">
        <f>ROUND(I152*H152,2)</f>
        <v>0</v>
      </c>
      <c r="BL152" s="23" t="s">
        <v>153</v>
      </c>
      <c r="BM152" s="23" t="s">
        <v>1315</v>
      </c>
    </row>
    <row r="153" s="1" customFormat="1" ht="16.5" customHeight="1">
      <c r="B153" s="45"/>
      <c r="C153" s="273" t="s">
        <v>423</v>
      </c>
      <c r="D153" s="273" t="s">
        <v>293</v>
      </c>
      <c r="E153" s="274" t="s">
        <v>1316</v>
      </c>
      <c r="F153" s="275" t="s">
        <v>1317</v>
      </c>
      <c r="G153" s="276" t="s">
        <v>137</v>
      </c>
      <c r="H153" s="277">
        <v>1</v>
      </c>
      <c r="I153" s="278"/>
      <c r="J153" s="279">
        <f>ROUND(I153*H153,2)</f>
        <v>0</v>
      </c>
      <c r="K153" s="275" t="s">
        <v>162</v>
      </c>
      <c r="L153" s="280"/>
      <c r="M153" s="281" t="s">
        <v>21</v>
      </c>
      <c r="N153" s="282" t="s">
        <v>42</v>
      </c>
      <c r="O153" s="46"/>
      <c r="P153" s="229">
        <f>O153*H153</f>
        <v>0</v>
      </c>
      <c r="Q153" s="229">
        <v>0.018100000000000002</v>
      </c>
      <c r="R153" s="229">
        <f>Q153*H153</f>
        <v>0.018100000000000002</v>
      </c>
      <c r="S153" s="229">
        <v>0</v>
      </c>
      <c r="T153" s="230">
        <f>S153*H153</f>
        <v>0</v>
      </c>
      <c r="AR153" s="23" t="s">
        <v>174</v>
      </c>
      <c r="AT153" s="23" t="s">
        <v>293</v>
      </c>
      <c r="AU153" s="23" t="s">
        <v>80</v>
      </c>
      <c r="AY153" s="23" t="s">
        <v>133</v>
      </c>
      <c r="BE153" s="231">
        <f>IF(N153="základní",J153,0)</f>
        <v>0</v>
      </c>
      <c r="BF153" s="231">
        <f>IF(N153="snížená",J153,0)</f>
        <v>0</v>
      </c>
      <c r="BG153" s="231">
        <f>IF(N153="zákl. přenesená",J153,0)</f>
        <v>0</v>
      </c>
      <c r="BH153" s="231">
        <f>IF(N153="sníž. přenesená",J153,0)</f>
        <v>0</v>
      </c>
      <c r="BI153" s="231">
        <f>IF(N153="nulová",J153,0)</f>
        <v>0</v>
      </c>
      <c r="BJ153" s="23" t="s">
        <v>78</v>
      </c>
      <c r="BK153" s="231">
        <f>ROUND(I153*H153,2)</f>
        <v>0</v>
      </c>
      <c r="BL153" s="23" t="s">
        <v>153</v>
      </c>
      <c r="BM153" s="23" t="s">
        <v>1318</v>
      </c>
    </row>
    <row r="154" s="1" customFormat="1" ht="25.5" customHeight="1">
      <c r="B154" s="45"/>
      <c r="C154" s="220" t="s">
        <v>428</v>
      </c>
      <c r="D154" s="220" t="s">
        <v>134</v>
      </c>
      <c r="E154" s="221" t="s">
        <v>1319</v>
      </c>
      <c r="F154" s="222" t="s">
        <v>1320</v>
      </c>
      <c r="G154" s="223" t="s">
        <v>236</v>
      </c>
      <c r="H154" s="224">
        <v>54</v>
      </c>
      <c r="I154" s="225"/>
      <c r="J154" s="226">
        <f>ROUND(I154*H154,2)</f>
        <v>0</v>
      </c>
      <c r="K154" s="222" t="s">
        <v>162</v>
      </c>
      <c r="L154" s="71"/>
      <c r="M154" s="227" t="s">
        <v>21</v>
      </c>
      <c r="N154" s="228" t="s">
        <v>42</v>
      </c>
      <c r="O154" s="46"/>
      <c r="P154" s="229">
        <f>O154*H154</f>
        <v>0</v>
      </c>
      <c r="Q154" s="229">
        <v>0</v>
      </c>
      <c r="R154" s="229">
        <f>Q154*H154</f>
        <v>0</v>
      </c>
      <c r="S154" s="229">
        <v>0</v>
      </c>
      <c r="T154" s="230">
        <f>S154*H154</f>
        <v>0</v>
      </c>
      <c r="AR154" s="23" t="s">
        <v>153</v>
      </c>
      <c r="AT154" s="23" t="s">
        <v>134</v>
      </c>
      <c r="AU154" s="23" t="s">
        <v>80</v>
      </c>
      <c r="AY154" s="23" t="s">
        <v>133</v>
      </c>
      <c r="BE154" s="231">
        <f>IF(N154="základní",J154,0)</f>
        <v>0</v>
      </c>
      <c r="BF154" s="231">
        <f>IF(N154="snížená",J154,0)</f>
        <v>0</v>
      </c>
      <c r="BG154" s="231">
        <f>IF(N154="zákl. přenesená",J154,0)</f>
        <v>0</v>
      </c>
      <c r="BH154" s="231">
        <f>IF(N154="sníž. přenesená",J154,0)</f>
        <v>0</v>
      </c>
      <c r="BI154" s="231">
        <f>IF(N154="nulová",J154,0)</f>
        <v>0</v>
      </c>
      <c r="BJ154" s="23" t="s">
        <v>78</v>
      </c>
      <c r="BK154" s="231">
        <f>ROUND(I154*H154,2)</f>
        <v>0</v>
      </c>
      <c r="BL154" s="23" t="s">
        <v>153</v>
      </c>
      <c r="BM154" s="23" t="s">
        <v>1321</v>
      </c>
    </row>
    <row r="155" s="1" customFormat="1">
      <c r="B155" s="45"/>
      <c r="C155" s="73"/>
      <c r="D155" s="232" t="s">
        <v>189</v>
      </c>
      <c r="E155" s="73"/>
      <c r="F155" s="233" t="s">
        <v>1322</v>
      </c>
      <c r="G155" s="73"/>
      <c r="H155" s="73"/>
      <c r="I155" s="190"/>
      <c r="J155" s="73"/>
      <c r="K155" s="73"/>
      <c r="L155" s="71"/>
      <c r="M155" s="234"/>
      <c r="N155" s="46"/>
      <c r="O155" s="46"/>
      <c r="P155" s="46"/>
      <c r="Q155" s="46"/>
      <c r="R155" s="46"/>
      <c r="S155" s="46"/>
      <c r="T155" s="94"/>
      <c r="AT155" s="23" t="s">
        <v>189</v>
      </c>
      <c r="AU155" s="23" t="s">
        <v>80</v>
      </c>
    </row>
    <row r="156" s="1" customFormat="1" ht="16.5" customHeight="1">
      <c r="B156" s="45"/>
      <c r="C156" s="273" t="s">
        <v>434</v>
      </c>
      <c r="D156" s="273" t="s">
        <v>293</v>
      </c>
      <c r="E156" s="274" t="s">
        <v>1323</v>
      </c>
      <c r="F156" s="275" t="s">
        <v>1324</v>
      </c>
      <c r="G156" s="276" t="s">
        <v>236</v>
      </c>
      <c r="H156" s="277">
        <v>54</v>
      </c>
      <c r="I156" s="278"/>
      <c r="J156" s="279">
        <f>ROUND(I156*H156,2)</f>
        <v>0</v>
      </c>
      <c r="K156" s="275" t="s">
        <v>162</v>
      </c>
      <c r="L156" s="280"/>
      <c r="M156" s="281" t="s">
        <v>21</v>
      </c>
      <c r="N156" s="282" t="s">
        <v>42</v>
      </c>
      <c r="O156" s="46"/>
      <c r="P156" s="229">
        <f>O156*H156</f>
        <v>0</v>
      </c>
      <c r="Q156" s="229">
        <v>0.00214</v>
      </c>
      <c r="R156" s="229">
        <f>Q156*H156</f>
        <v>0.11556</v>
      </c>
      <c r="S156" s="229">
        <v>0</v>
      </c>
      <c r="T156" s="230">
        <f>S156*H156</f>
        <v>0</v>
      </c>
      <c r="AR156" s="23" t="s">
        <v>174</v>
      </c>
      <c r="AT156" s="23" t="s">
        <v>293</v>
      </c>
      <c r="AU156" s="23" t="s">
        <v>80</v>
      </c>
      <c r="AY156" s="23" t="s">
        <v>133</v>
      </c>
      <c r="BE156" s="231">
        <f>IF(N156="základní",J156,0)</f>
        <v>0</v>
      </c>
      <c r="BF156" s="231">
        <f>IF(N156="snížená",J156,0)</f>
        <v>0</v>
      </c>
      <c r="BG156" s="231">
        <f>IF(N156="zákl. přenesená",J156,0)</f>
        <v>0</v>
      </c>
      <c r="BH156" s="231">
        <f>IF(N156="sníž. přenesená",J156,0)</f>
        <v>0</v>
      </c>
      <c r="BI156" s="231">
        <f>IF(N156="nulová",J156,0)</f>
        <v>0</v>
      </c>
      <c r="BJ156" s="23" t="s">
        <v>78</v>
      </c>
      <c r="BK156" s="231">
        <f>ROUND(I156*H156,2)</f>
        <v>0</v>
      </c>
      <c r="BL156" s="23" t="s">
        <v>153</v>
      </c>
      <c r="BM156" s="23" t="s">
        <v>1325</v>
      </c>
    </row>
    <row r="157" s="1" customFormat="1" ht="25.5" customHeight="1">
      <c r="B157" s="45"/>
      <c r="C157" s="220" t="s">
        <v>440</v>
      </c>
      <c r="D157" s="220" t="s">
        <v>134</v>
      </c>
      <c r="E157" s="221" t="s">
        <v>1326</v>
      </c>
      <c r="F157" s="222" t="s">
        <v>1327</v>
      </c>
      <c r="G157" s="223" t="s">
        <v>236</v>
      </c>
      <c r="H157" s="224">
        <v>100</v>
      </c>
      <c r="I157" s="225"/>
      <c r="J157" s="226">
        <f>ROUND(I157*H157,2)</f>
        <v>0</v>
      </c>
      <c r="K157" s="222" t="s">
        <v>162</v>
      </c>
      <c r="L157" s="71"/>
      <c r="M157" s="227" t="s">
        <v>21</v>
      </c>
      <c r="N157" s="228" t="s">
        <v>42</v>
      </c>
      <c r="O157" s="46"/>
      <c r="P157" s="229">
        <f>O157*H157</f>
        <v>0</v>
      </c>
      <c r="Q157" s="229">
        <v>0</v>
      </c>
      <c r="R157" s="229">
        <f>Q157*H157</f>
        <v>0</v>
      </c>
      <c r="S157" s="229">
        <v>0</v>
      </c>
      <c r="T157" s="230">
        <f>S157*H157</f>
        <v>0</v>
      </c>
      <c r="AR157" s="23" t="s">
        <v>153</v>
      </c>
      <c r="AT157" s="23" t="s">
        <v>134</v>
      </c>
      <c r="AU157" s="23" t="s">
        <v>80</v>
      </c>
      <c r="AY157" s="23" t="s">
        <v>133</v>
      </c>
      <c r="BE157" s="231">
        <f>IF(N157="základní",J157,0)</f>
        <v>0</v>
      </c>
      <c r="BF157" s="231">
        <f>IF(N157="snížená",J157,0)</f>
        <v>0</v>
      </c>
      <c r="BG157" s="231">
        <f>IF(N157="zákl. přenesená",J157,0)</f>
        <v>0</v>
      </c>
      <c r="BH157" s="231">
        <f>IF(N157="sníž. přenesená",J157,0)</f>
        <v>0</v>
      </c>
      <c r="BI157" s="231">
        <f>IF(N157="nulová",J157,0)</f>
        <v>0</v>
      </c>
      <c r="BJ157" s="23" t="s">
        <v>78</v>
      </c>
      <c r="BK157" s="231">
        <f>ROUND(I157*H157,2)</f>
        <v>0</v>
      </c>
      <c r="BL157" s="23" t="s">
        <v>153</v>
      </c>
      <c r="BM157" s="23" t="s">
        <v>1328</v>
      </c>
    </row>
    <row r="158" s="1" customFormat="1">
      <c r="B158" s="45"/>
      <c r="C158" s="73"/>
      <c r="D158" s="232" t="s">
        <v>189</v>
      </c>
      <c r="E158" s="73"/>
      <c r="F158" s="233" t="s">
        <v>1322</v>
      </c>
      <c r="G158" s="73"/>
      <c r="H158" s="73"/>
      <c r="I158" s="190"/>
      <c r="J158" s="73"/>
      <c r="K158" s="73"/>
      <c r="L158" s="71"/>
      <c r="M158" s="234"/>
      <c r="N158" s="46"/>
      <c r="O158" s="46"/>
      <c r="P158" s="46"/>
      <c r="Q158" s="46"/>
      <c r="R158" s="46"/>
      <c r="S158" s="46"/>
      <c r="T158" s="94"/>
      <c r="AT158" s="23" t="s">
        <v>189</v>
      </c>
      <c r="AU158" s="23" t="s">
        <v>80</v>
      </c>
    </row>
    <row r="159" s="1" customFormat="1" ht="25.5" customHeight="1">
      <c r="B159" s="45"/>
      <c r="C159" s="273" t="s">
        <v>445</v>
      </c>
      <c r="D159" s="273" t="s">
        <v>293</v>
      </c>
      <c r="E159" s="274" t="s">
        <v>1329</v>
      </c>
      <c r="F159" s="275" t="s">
        <v>1330</v>
      </c>
      <c r="G159" s="276" t="s">
        <v>236</v>
      </c>
      <c r="H159" s="277">
        <v>100</v>
      </c>
      <c r="I159" s="278"/>
      <c r="J159" s="279">
        <f>ROUND(I159*H159,2)</f>
        <v>0</v>
      </c>
      <c r="K159" s="275" t="s">
        <v>162</v>
      </c>
      <c r="L159" s="280"/>
      <c r="M159" s="281" t="s">
        <v>21</v>
      </c>
      <c r="N159" s="282" t="s">
        <v>42</v>
      </c>
      <c r="O159" s="46"/>
      <c r="P159" s="229">
        <f>O159*H159</f>
        <v>0</v>
      </c>
      <c r="Q159" s="229">
        <v>0.0031800000000000001</v>
      </c>
      <c r="R159" s="229">
        <f>Q159*H159</f>
        <v>0.318</v>
      </c>
      <c r="S159" s="229">
        <v>0</v>
      </c>
      <c r="T159" s="230">
        <f>S159*H159</f>
        <v>0</v>
      </c>
      <c r="AR159" s="23" t="s">
        <v>174</v>
      </c>
      <c r="AT159" s="23" t="s">
        <v>293</v>
      </c>
      <c r="AU159" s="23" t="s">
        <v>80</v>
      </c>
      <c r="AY159" s="23" t="s">
        <v>133</v>
      </c>
      <c r="BE159" s="231">
        <f>IF(N159="základní",J159,0)</f>
        <v>0</v>
      </c>
      <c r="BF159" s="231">
        <f>IF(N159="snížená",J159,0)</f>
        <v>0</v>
      </c>
      <c r="BG159" s="231">
        <f>IF(N159="zákl. přenesená",J159,0)</f>
        <v>0</v>
      </c>
      <c r="BH159" s="231">
        <f>IF(N159="sníž. přenesená",J159,0)</f>
        <v>0</v>
      </c>
      <c r="BI159" s="231">
        <f>IF(N159="nulová",J159,0)</f>
        <v>0</v>
      </c>
      <c r="BJ159" s="23" t="s">
        <v>78</v>
      </c>
      <c r="BK159" s="231">
        <f>ROUND(I159*H159,2)</f>
        <v>0</v>
      </c>
      <c r="BL159" s="23" t="s">
        <v>153</v>
      </c>
      <c r="BM159" s="23" t="s">
        <v>1331</v>
      </c>
    </row>
    <row r="160" s="1" customFormat="1" ht="16.5" customHeight="1">
      <c r="B160" s="45"/>
      <c r="C160" s="220" t="s">
        <v>449</v>
      </c>
      <c r="D160" s="220" t="s">
        <v>134</v>
      </c>
      <c r="E160" s="221" t="s">
        <v>1332</v>
      </c>
      <c r="F160" s="222" t="s">
        <v>1333</v>
      </c>
      <c r="G160" s="223" t="s">
        <v>137</v>
      </c>
      <c r="H160" s="224">
        <v>35</v>
      </c>
      <c r="I160" s="225"/>
      <c r="J160" s="226">
        <f>ROUND(I160*H160,2)</f>
        <v>0</v>
      </c>
      <c r="K160" s="222" t="s">
        <v>162</v>
      </c>
      <c r="L160" s="71"/>
      <c r="M160" s="227" t="s">
        <v>21</v>
      </c>
      <c r="N160" s="228" t="s">
        <v>42</v>
      </c>
      <c r="O160" s="46"/>
      <c r="P160" s="229">
        <f>O160*H160</f>
        <v>0</v>
      </c>
      <c r="Q160" s="229">
        <v>2.0000000000000002E-05</v>
      </c>
      <c r="R160" s="229">
        <f>Q160*H160</f>
        <v>0.0007000000000000001</v>
      </c>
      <c r="S160" s="229">
        <v>0</v>
      </c>
      <c r="T160" s="230">
        <f>S160*H160</f>
        <v>0</v>
      </c>
      <c r="AR160" s="23" t="s">
        <v>153</v>
      </c>
      <c r="AT160" s="23" t="s">
        <v>134</v>
      </c>
      <c r="AU160" s="23" t="s">
        <v>80</v>
      </c>
      <c r="AY160" s="23" t="s">
        <v>133</v>
      </c>
      <c r="BE160" s="231">
        <f>IF(N160="základní",J160,0)</f>
        <v>0</v>
      </c>
      <c r="BF160" s="231">
        <f>IF(N160="snížená",J160,0)</f>
        <v>0</v>
      </c>
      <c r="BG160" s="231">
        <f>IF(N160="zákl. přenesená",J160,0)</f>
        <v>0</v>
      </c>
      <c r="BH160" s="231">
        <f>IF(N160="sníž. přenesená",J160,0)</f>
        <v>0</v>
      </c>
      <c r="BI160" s="231">
        <f>IF(N160="nulová",J160,0)</f>
        <v>0</v>
      </c>
      <c r="BJ160" s="23" t="s">
        <v>78</v>
      </c>
      <c r="BK160" s="231">
        <f>ROUND(I160*H160,2)</f>
        <v>0</v>
      </c>
      <c r="BL160" s="23" t="s">
        <v>153</v>
      </c>
      <c r="BM160" s="23" t="s">
        <v>1334</v>
      </c>
    </row>
    <row r="161" s="1" customFormat="1">
      <c r="B161" s="45"/>
      <c r="C161" s="73"/>
      <c r="D161" s="232" t="s">
        <v>189</v>
      </c>
      <c r="E161" s="73"/>
      <c r="F161" s="233" t="s">
        <v>1335</v>
      </c>
      <c r="G161" s="73"/>
      <c r="H161" s="73"/>
      <c r="I161" s="190"/>
      <c r="J161" s="73"/>
      <c r="K161" s="73"/>
      <c r="L161" s="71"/>
      <c r="M161" s="234"/>
      <c r="N161" s="46"/>
      <c r="O161" s="46"/>
      <c r="P161" s="46"/>
      <c r="Q161" s="46"/>
      <c r="R161" s="46"/>
      <c r="S161" s="46"/>
      <c r="T161" s="94"/>
      <c r="AT161" s="23" t="s">
        <v>189</v>
      </c>
      <c r="AU161" s="23" t="s">
        <v>80</v>
      </c>
    </row>
    <row r="162" s="1" customFormat="1" ht="16.5" customHeight="1">
      <c r="B162" s="45"/>
      <c r="C162" s="273" t="s">
        <v>454</v>
      </c>
      <c r="D162" s="273" t="s">
        <v>293</v>
      </c>
      <c r="E162" s="274" t="s">
        <v>1336</v>
      </c>
      <c r="F162" s="275" t="s">
        <v>1337</v>
      </c>
      <c r="G162" s="276" t="s">
        <v>1338</v>
      </c>
      <c r="H162" s="277">
        <v>35</v>
      </c>
      <c r="I162" s="278"/>
      <c r="J162" s="279">
        <f>ROUND(I162*H162,2)</f>
        <v>0</v>
      </c>
      <c r="K162" s="275" t="s">
        <v>21</v>
      </c>
      <c r="L162" s="280"/>
      <c r="M162" s="281" t="s">
        <v>21</v>
      </c>
      <c r="N162" s="282" t="s">
        <v>42</v>
      </c>
      <c r="O162" s="46"/>
      <c r="P162" s="229">
        <f>O162*H162</f>
        <v>0</v>
      </c>
      <c r="Q162" s="229">
        <v>0</v>
      </c>
      <c r="R162" s="229">
        <f>Q162*H162</f>
        <v>0</v>
      </c>
      <c r="S162" s="229">
        <v>0</v>
      </c>
      <c r="T162" s="230">
        <f>S162*H162</f>
        <v>0</v>
      </c>
      <c r="AR162" s="23" t="s">
        <v>174</v>
      </c>
      <c r="AT162" s="23" t="s">
        <v>293</v>
      </c>
      <c r="AU162" s="23" t="s">
        <v>80</v>
      </c>
      <c r="AY162" s="23" t="s">
        <v>133</v>
      </c>
      <c r="BE162" s="231">
        <f>IF(N162="základní",J162,0)</f>
        <v>0</v>
      </c>
      <c r="BF162" s="231">
        <f>IF(N162="snížená",J162,0)</f>
        <v>0</v>
      </c>
      <c r="BG162" s="231">
        <f>IF(N162="zákl. přenesená",J162,0)</f>
        <v>0</v>
      </c>
      <c r="BH162" s="231">
        <f>IF(N162="sníž. přenesená",J162,0)</f>
        <v>0</v>
      </c>
      <c r="BI162" s="231">
        <f>IF(N162="nulová",J162,0)</f>
        <v>0</v>
      </c>
      <c r="BJ162" s="23" t="s">
        <v>78</v>
      </c>
      <c r="BK162" s="231">
        <f>ROUND(I162*H162,2)</f>
        <v>0</v>
      </c>
      <c r="BL162" s="23" t="s">
        <v>153</v>
      </c>
      <c r="BM162" s="23" t="s">
        <v>1339</v>
      </c>
    </row>
    <row r="163" s="1" customFormat="1" ht="16.5" customHeight="1">
      <c r="B163" s="45"/>
      <c r="C163" s="220" t="s">
        <v>459</v>
      </c>
      <c r="D163" s="220" t="s">
        <v>134</v>
      </c>
      <c r="E163" s="221" t="s">
        <v>1340</v>
      </c>
      <c r="F163" s="222" t="s">
        <v>1341</v>
      </c>
      <c r="G163" s="223" t="s">
        <v>137</v>
      </c>
      <c r="H163" s="224">
        <v>35</v>
      </c>
      <c r="I163" s="225"/>
      <c r="J163" s="226">
        <f>ROUND(I163*H163,2)</f>
        <v>0</v>
      </c>
      <c r="K163" s="222" t="s">
        <v>162</v>
      </c>
      <c r="L163" s="71"/>
      <c r="M163" s="227" t="s">
        <v>21</v>
      </c>
      <c r="N163" s="228" t="s">
        <v>42</v>
      </c>
      <c r="O163" s="46"/>
      <c r="P163" s="229">
        <f>O163*H163</f>
        <v>0</v>
      </c>
      <c r="Q163" s="229">
        <v>2.0000000000000002E-05</v>
      </c>
      <c r="R163" s="229">
        <f>Q163*H163</f>
        <v>0.0007000000000000001</v>
      </c>
      <c r="S163" s="229">
        <v>0</v>
      </c>
      <c r="T163" s="230">
        <f>S163*H163</f>
        <v>0</v>
      </c>
      <c r="AR163" s="23" t="s">
        <v>153</v>
      </c>
      <c r="AT163" s="23" t="s">
        <v>134</v>
      </c>
      <c r="AU163" s="23" t="s">
        <v>80</v>
      </c>
      <c r="AY163" s="23" t="s">
        <v>133</v>
      </c>
      <c r="BE163" s="231">
        <f>IF(N163="základní",J163,0)</f>
        <v>0</v>
      </c>
      <c r="BF163" s="231">
        <f>IF(N163="snížená",J163,0)</f>
        <v>0</v>
      </c>
      <c r="BG163" s="231">
        <f>IF(N163="zákl. přenesená",J163,0)</f>
        <v>0</v>
      </c>
      <c r="BH163" s="231">
        <f>IF(N163="sníž. přenesená",J163,0)</f>
        <v>0</v>
      </c>
      <c r="BI163" s="231">
        <f>IF(N163="nulová",J163,0)</f>
        <v>0</v>
      </c>
      <c r="BJ163" s="23" t="s">
        <v>78</v>
      </c>
      <c r="BK163" s="231">
        <f>ROUND(I163*H163,2)</f>
        <v>0</v>
      </c>
      <c r="BL163" s="23" t="s">
        <v>153</v>
      </c>
      <c r="BM163" s="23" t="s">
        <v>1342</v>
      </c>
    </row>
    <row r="164" s="1" customFormat="1">
      <c r="B164" s="45"/>
      <c r="C164" s="73"/>
      <c r="D164" s="232" t="s">
        <v>189</v>
      </c>
      <c r="E164" s="73"/>
      <c r="F164" s="233" t="s">
        <v>1343</v>
      </c>
      <c r="G164" s="73"/>
      <c r="H164" s="73"/>
      <c r="I164" s="190"/>
      <c r="J164" s="73"/>
      <c r="K164" s="73"/>
      <c r="L164" s="71"/>
      <c r="M164" s="234"/>
      <c r="N164" s="46"/>
      <c r="O164" s="46"/>
      <c r="P164" s="46"/>
      <c r="Q164" s="46"/>
      <c r="R164" s="46"/>
      <c r="S164" s="46"/>
      <c r="T164" s="94"/>
      <c r="AT164" s="23" t="s">
        <v>189</v>
      </c>
      <c r="AU164" s="23" t="s">
        <v>80</v>
      </c>
    </row>
    <row r="165" s="1" customFormat="1" ht="25.5" customHeight="1">
      <c r="B165" s="45"/>
      <c r="C165" s="220" t="s">
        <v>465</v>
      </c>
      <c r="D165" s="220" t="s">
        <v>134</v>
      </c>
      <c r="E165" s="221" t="s">
        <v>1344</v>
      </c>
      <c r="F165" s="222" t="s">
        <v>1345</v>
      </c>
      <c r="G165" s="223" t="s">
        <v>137</v>
      </c>
      <c r="H165" s="224">
        <v>35</v>
      </c>
      <c r="I165" s="225"/>
      <c r="J165" s="226">
        <f>ROUND(I165*H165,2)</f>
        <v>0</v>
      </c>
      <c r="K165" s="222" t="s">
        <v>162</v>
      </c>
      <c r="L165" s="71"/>
      <c r="M165" s="227" t="s">
        <v>21</v>
      </c>
      <c r="N165" s="228" t="s">
        <v>42</v>
      </c>
      <c r="O165" s="46"/>
      <c r="P165" s="229">
        <f>O165*H165</f>
        <v>0</v>
      </c>
      <c r="Q165" s="229">
        <v>0</v>
      </c>
      <c r="R165" s="229">
        <f>Q165*H165</f>
        <v>0</v>
      </c>
      <c r="S165" s="229">
        <v>0.0076800000000000002</v>
      </c>
      <c r="T165" s="230">
        <f>S165*H165</f>
        <v>0.26879999999999998</v>
      </c>
      <c r="AR165" s="23" t="s">
        <v>153</v>
      </c>
      <c r="AT165" s="23" t="s">
        <v>134</v>
      </c>
      <c r="AU165" s="23" t="s">
        <v>80</v>
      </c>
      <c r="AY165" s="23" t="s">
        <v>133</v>
      </c>
      <c r="BE165" s="231">
        <f>IF(N165="základní",J165,0)</f>
        <v>0</v>
      </c>
      <c r="BF165" s="231">
        <f>IF(N165="snížená",J165,0)</f>
        <v>0</v>
      </c>
      <c r="BG165" s="231">
        <f>IF(N165="zákl. přenesená",J165,0)</f>
        <v>0</v>
      </c>
      <c r="BH165" s="231">
        <f>IF(N165="sníž. přenesená",J165,0)</f>
        <v>0</v>
      </c>
      <c r="BI165" s="231">
        <f>IF(N165="nulová",J165,0)</f>
        <v>0</v>
      </c>
      <c r="BJ165" s="23" t="s">
        <v>78</v>
      </c>
      <c r="BK165" s="231">
        <f>ROUND(I165*H165,2)</f>
        <v>0</v>
      </c>
      <c r="BL165" s="23" t="s">
        <v>153</v>
      </c>
      <c r="BM165" s="23" t="s">
        <v>1346</v>
      </c>
    </row>
    <row r="166" s="1" customFormat="1" ht="38.25" customHeight="1">
      <c r="B166" s="45"/>
      <c r="C166" s="220" t="s">
        <v>469</v>
      </c>
      <c r="D166" s="220" t="s">
        <v>134</v>
      </c>
      <c r="E166" s="221" t="s">
        <v>1347</v>
      </c>
      <c r="F166" s="222" t="s">
        <v>1348</v>
      </c>
      <c r="G166" s="223" t="s">
        <v>137</v>
      </c>
      <c r="H166" s="224">
        <v>1</v>
      </c>
      <c r="I166" s="225"/>
      <c r="J166" s="226">
        <f>ROUND(I166*H166,2)</f>
        <v>0</v>
      </c>
      <c r="K166" s="222" t="s">
        <v>162</v>
      </c>
      <c r="L166" s="71"/>
      <c r="M166" s="227" t="s">
        <v>21</v>
      </c>
      <c r="N166" s="228" t="s">
        <v>42</v>
      </c>
      <c r="O166" s="46"/>
      <c r="P166" s="229">
        <f>O166*H166</f>
        <v>0</v>
      </c>
      <c r="Q166" s="229">
        <v>0.00068999999999999997</v>
      </c>
      <c r="R166" s="229">
        <f>Q166*H166</f>
        <v>0.00068999999999999997</v>
      </c>
      <c r="S166" s="229">
        <v>0</v>
      </c>
      <c r="T166" s="230">
        <f>S166*H166</f>
        <v>0</v>
      </c>
      <c r="AR166" s="23" t="s">
        <v>153</v>
      </c>
      <c r="AT166" s="23" t="s">
        <v>134</v>
      </c>
      <c r="AU166" s="23" t="s">
        <v>80</v>
      </c>
      <c r="AY166" s="23" t="s">
        <v>133</v>
      </c>
      <c r="BE166" s="231">
        <f>IF(N166="základní",J166,0)</f>
        <v>0</v>
      </c>
      <c r="BF166" s="231">
        <f>IF(N166="snížená",J166,0)</f>
        <v>0</v>
      </c>
      <c r="BG166" s="231">
        <f>IF(N166="zákl. přenesená",J166,0)</f>
        <v>0</v>
      </c>
      <c r="BH166" s="231">
        <f>IF(N166="sníž. přenesená",J166,0)</f>
        <v>0</v>
      </c>
      <c r="BI166" s="231">
        <f>IF(N166="nulová",J166,0)</f>
        <v>0</v>
      </c>
      <c r="BJ166" s="23" t="s">
        <v>78</v>
      </c>
      <c r="BK166" s="231">
        <f>ROUND(I166*H166,2)</f>
        <v>0</v>
      </c>
      <c r="BL166" s="23" t="s">
        <v>153</v>
      </c>
      <c r="BM166" s="23" t="s">
        <v>1349</v>
      </c>
    </row>
    <row r="167" s="1" customFormat="1">
      <c r="B167" s="45"/>
      <c r="C167" s="73"/>
      <c r="D167" s="232" t="s">
        <v>189</v>
      </c>
      <c r="E167" s="73"/>
      <c r="F167" s="233" t="s">
        <v>1335</v>
      </c>
      <c r="G167" s="73"/>
      <c r="H167" s="73"/>
      <c r="I167" s="190"/>
      <c r="J167" s="73"/>
      <c r="K167" s="73"/>
      <c r="L167" s="71"/>
      <c r="M167" s="234"/>
      <c r="N167" s="46"/>
      <c r="O167" s="46"/>
      <c r="P167" s="46"/>
      <c r="Q167" s="46"/>
      <c r="R167" s="46"/>
      <c r="S167" s="46"/>
      <c r="T167" s="94"/>
      <c r="AT167" s="23" t="s">
        <v>189</v>
      </c>
      <c r="AU167" s="23" t="s">
        <v>80</v>
      </c>
    </row>
    <row r="168" s="1" customFormat="1" ht="16.5" customHeight="1">
      <c r="B168" s="45"/>
      <c r="C168" s="273" t="s">
        <v>473</v>
      </c>
      <c r="D168" s="273" t="s">
        <v>293</v>
      </c>
      <c r="E168" s="274" t="s">
        <v>1350</v>
      </c>
      <c r="F168" s="275" t="s">
        <v>1351</v>
      </c>
      <c r="G168" s="276" t="s">
        <v>1338</v>
      </c>
      <c r="H168" s="277">
        <v>1</v>
      </c>
      <c r="I168" s="278"/>
      <c r="J168" s="279">
        <f>ROUND(I168*H168,2)</f>
        <v>0</v>
      </c>
      <c r="K168" s="275" t="s">
        <v>21</v>
      </c>
      <c r="L168" s="280"/>
      <c r="M168" s="281" t="s">
        <v>21</v>
      </c>
      <c r="N168" s="282" t="s">
        <v>42</v>
      </c>
      <c r="O168" s="46"/>
      <c r="P168" s="229">
        <f>O168*H168</f>
        <v>0</v>
      </c>
      <c r="Q168" s="229">
        <v>0</v>
      </c>
      <c r="R168" s="229">
        <f>Q168*H168</f>
        <v>0</v>
      </c>
      <c r="S168" s="229">
        <v>0</v>
      </c>
      <c r="T168" s="230">
        <f>S168*H168</f>
        <v>0</v>
      </c>
      <c r="AR168" s="23" t="s">
        <v>174</v>
      </c>
      <c r="AT168" s="23" t="s">
        <v>293</v>
      </c>
      <c r="AU168" s="23" t="s">
        <v>80</v>
      </c>
      <c r="AY168" s="23" t="s">
        <v>133</v>
      </c>
      <c r="BE168" s="231">
        <f>IF(N168="základní",J168,0)</f>
        <v>0</v>
      </c>
      <c r="BF168" s="231">
        <f>IF(N168="snížená",J168,0)</f>
        <v>0</v>
      </c>
      <c r="BG168" s="231">
        <f>IF(N168="zákl. přenesená",J168,0)</f>
        <v>0</v>
      </c>
      <c r="BH168" s="231">
        <f>IF(N168="sníž. přenesená",J168,0)</f>
        <v>0</v>
      </c>
      <c r="BI168" s="231">
        <f>IF(N168="nulová",J168,0)</f>
        <v>0</v>
      </c>
      <c r="BJ168" s="23" t="s">
        <v>78</v>
      </c>
      <c r="BK168" s="231">
        <f>ROUND(I168*H168,2)</f>
        <v>0</v>
      </c>
      <c r="BL168" s="23" t="s">
        <v>153</v>
      </c>
      <c r="BM168" s="23" t="s">
        <v>1352</v>
      </c>
    </row>
    <row r="169" s="1" customFormat="1" ht="38.25" customHeight="1">
      <c r="B169" s="45"/>
      <c r="C169" s="220" t="s">
        <v>478</v>
      </c>
      <c r="D169" s="220" t="s">
        <v>134</v>
      </c>
      <c r="E169" s="221" t="s">
        <v>1353</v>
      </c>
      <c r="F169" s="222" t="s">
        <v>1354</v>
      </c>
      <c r="G169" s="223" t="s">
        <v>137</v>
      </c>
      <c r="H169" s="224">
        <v>3</v>
      </c>
      <c r="I169" s="225"/>
      <c r="J169" s="226">
        <f>ROUND(I169*H169,2)</f>
        <v>0</v>
      </c>
      <c r="K169" s="222" t="s">
        <v>162</v>
      </c>
      <c r="L169" s="71"/>
      <c r="M169" s="227" t="s">
        <v>21</v>
      </c>
      <c r="N169" s="228" t="s">
        <v>42</v>
      </c>
      <c r="O169" s="46"/>
      <c r="P169" s="229">
        <f>O169*H169</f>
        <v>0</v>
      </c>
      <c r="Q169" s="229">
        <v>0.00085999999999999998</v>
      </c>
      <c r="R169" s="229">
        <f>Q169*H169</f>
        <v>0.0025799999999999998</v>
      </c>
      <c r="S169" s="229">
        <v>0</v>
      </c>
      <c r="T169" s="230">
        <f>S169*H169</f>
        <v>0</v>
      </c>
      <c r="AR169" s="23" t="s">
        <v>153</v>
      </c>
      <c r="AT169" s="23" t="s">
        <v>134</v>
      </c>
      <c r="AU169" s="23" t="s">
        <v>80</v>
      </c>
      <c r="AY169" s="23" t="s">
        <v>133</v>
      </c>
      <c r="BE169" s="231">
        <f>IF(N169="základní",J169,0)</f>
        <v>0</v>
      </c>
      <c r="BF169" s="231">
        <f>IF(N169="snížená",J169,0)</f>
        <v>0</v>
      </c>
      <c r="BG169" s="231">
        <f>IF(N169="zákl. přenesená",J169,0)</f>
        <v>0</v>
      </c>
      <c r="BH169" s="231">
        <f>IF(N169="sníž. přenesená",J169,0)</f>
        <v>0</v>
      </c>
      <c r="BI169" s="231">
        <f>IF(N169="nulová",J169,0)</f>
        <v>0</v>
      </c>
      <c r="BJ169" s="23" t="s">
        <v>78</v>
      </c>
      <c r="BK169" s="231">
        <f>ROUND(I169*H169,2)</f>
        <v>0</v>
      </c>
      <c r="BL169" s="23" t="s">
        <v>153</v>
      </c>
      <c r="BM169" s="23" t="s">
        <v>1355</v>
      </c>
    </row>
    <row r="170" s="1" customFormat="1">
      <c r="B170" s="45"/>
      <c r="C170" s="73"/>
      <c r="D170" s="232" t="s">
        <v>189</v>
      </c>
      <c r="E170" s="73"/>
      <c r="F170" s="233" t="s">
        <v>1335</v>
      </c>
      <c r="G170" s="73"/>
      <c r="H170" s="73"/>
      <c r="I170" s="190"/>
      <c r="J170" s="73"/>
      <c r="K170" s="73"/>
      <c r="L170" s="71"/>
      <c r="M170" s="234"/>
      <c r="N170" s="46"/>
      <c r="O170" s="46"/>
      <c r="P170" s="46"/>
      <c r="Q170" s="46"/>
      <c r="R170" s="46"/>
      <c r="S170" s="46"/>
      <c r="T170" s="94"/>
      <c r="AT170" s="23" t="s">
        <v>189</v>
      </c>
      <c r="AU170" s="23" t="s">
        <v>80</v>
      </c>
    </row>
    <row r="171" s="1" customFormat="1" ht="25.5" customHeight="1">
      <c r="B171" s="45"/>
      <c r="C171" s="273" t="s">
        <v>483</v>
      </c>
      <c r="D171" s="273" t="s">
        <v>293</v>
      </c>
      <c r="E171" s="274" t="s">
        <v>1356</v>
      </c>
      <c r="F171" s="275" t="s">
        <v>1357</v>
      </c>
      <c r="G171" s="276" t="s">
        <v>137</v>
      </c>
      <c r="H171" s="277">
        <v>4</v>
      </c>
      <c r="I171" s="278"/>
      <c r="J171" s="279">
        <f>ROUND(I171*H171,2)</f>
        <v>0</v>
      </c>
      <c r="K171" s="275" t="s">
        <v>162</v>
      </c>
      <c r="L171" s="280"/>
      <c r="M171" s="281" t="s">
        <v>21</v>
      </c>
      <c r="N171" s="282" t="s">
        <v>42</v>
      </c>
      <c r="O171" s="46"/>
      <c r="P171" s="229">
        <f>O171*H171</f>
        <v>0</v>
      </c>
      <c r="Q171" s="229">
        <v>0.017999999999999999</v>
      </c>
      <c r="R171" s="229">
        <f>Q171*H171</f>
        <v>0.071999999999999995</v>
      </c>
      <c r="S171" s="229">
        <v>0</v>
      </c>
      <c r="T171" s="230">
        <f>S171*H171</f>
        <v>0</v>
      </c>
      <c r="AR171" s="23" t="s">
        <v>174</v>
      </c>
      <c r="AT171" s="23" t="s">
        <v>293</v>
      </c>
      <c r="AU171" s="23" t="s">
        <v>80</v>
      </c>
      <c r="AY171" s="23" t="s">
        <v>133</v>
      </c>
      <c r="BE171" s="231">
        <f>IF(N171="základní",J171,0)</f>
        <v>0</v>
      </c>
      <c r="BF171" s="231">
        <f>IF(N171="snížená",J171,0)</f>
        <v>0</v>
      </c>
      <c r="BG171" s="231">
        <f>IF(N171="zákl. přenesená",J171,0)</f>
        <v>0</v>
      </c>
      <c r="BH171" s="231">
        <f>IF(N171="sníž. přenesená",J171,0)</f>
        <v>0</v>
      </c>
      <c r="BI171" s="231">
        <f>IF(N171="nulová",J171,0)</f>
        <v>0</v>
      </c>
      <c r="BJ171" s="23" t="s">
        <v>78</v>
      </c>
      <c r="BK171" s="231">
        <f>ROUND(I171*H171,2)</f>
        <v>0</v>
      </c>
      <c r="BL171" s="23" t="s">
        <v>153</v>
      </c>
      <c r="BM171" s="23" t="s">
        <v>1358</v>
      </c>
    </row>
    <row r="172" s="1" customFormat="1" ht="16.5" customHeight="1">
      <c r="B172" s="45"/>
      <c r="C172" s="220" t="s">
        <v>487</v>
      </c>
      <c r="D172" s="220" t="s">
        <v>134</v>
      </c>
      <c r="E172" s="221" t="s">
        <v>1359</v>
      </c>
      <c r="F172" s="222" t="s">
        <v>1360</v>
      </c>
      <c r="G172" s="223" t="s">
        <v>137</v>
      </c>
      <c r="H172" s="224">
        <v>4</v>
      </c>
      <c r="I172" s="225"/>
      <c r="J172" s="226">
        <f>ROUND(I172*H172,2)</f>
        <v>0</v>
      </c>
      <c r="K172" s="222" t="s">
        <v>21</v>
      </c>
      <c r="L172" s="71"/>
      <c r="M172" s="227" t="s">
        <v>21</v>
      </c>
      <c r="N172" s="228" t="s">
        <v>42</v>
      </c>
      <c r="O172" s="46"/>
      <c r="P172" s="229">
        <f>O172*H172</f>
        <v>0</v>
      </c>
      <c r="Q172" s="229">
        <v>0</v>
      </c>
      <c r="R172" s="229">
        <f>Q172*H172</f>
        <v>0</v>
      </c>
      <c r="S172" s="229">
        <v>0</v>
      </c>
      <c r="T172" s="230">
        <f>S172*H172</f>
        <v>0</v>
      </c>
      <c r="AR172" s="23" t="s">
        <v>153</v>
      </c>
      <c r="AT172" s="23" t="s">
        <v>134</v>
      </c>
      <c r="AU172" s="23" t="s">
        <v>80</v>
      </c>
      <c r="AY172" s="23" t="s">
        <v>133</v>
      </c>
      <c r="BE172" s="231">
        <f>IF(N172="základní",J172,0)</f>
        <v>0</v>
      </c>
      <c r="BF172" s="231">
        <f>IF(N172="snížená",J172,0)</f>
        <v>0</v>
      </c>
      <c r="BG172" s="231">
        <f>IF(N172="zákl. přenesená",J172,0)</f>
        <v>0</v>
      </c>
      <c r="BH172" s="231">
        <f>IF(N172="sníž. přenesená",J172,0)</f>
        <v>0</v>
      </c>
      <c r="BI172" s="231">
        <f>IF(N172="nulová",J172,0)</f>
        <v>0</v>
      </c>
      <c r="BJ172" s="23" t="s">
        <v>78</v>
      </c>
      <c r="BK172" s="231">
        <f>ROUND(I172*H172,2)</f>
        <v>0</v>
      </c>
      <c r="BL172" s="23" t="s">
        <v>153</v>
      </c>
      <c r="BM172" s="23" t="s">
        <v>1361</v>
      </c>
    </row>
    <row r="173" s="1" customFormat="1" ht="25.5" customHeight="1">
      <c r="B173" s="45"/>
      <c r="C173" s="220" t="s">
        <v>491</v>
      </c>
      <c r="D173" s="220" t="s">
        <v>134</v>
      </c>
      <c r="E173" s="221" t="s">
        <v>1362</v>
      </c>
      <c r="F173" s="222" t="s">
        <v>1363</v>
      </c>
      <c r="G173" s="223" t="s">
        <v>137</v>
      </c>
      <c r="H173" s="224">
        <v>1</v>
      </c>
      <c r="I173" s="225"/>
      <c r="J173" s="226">
        <f>ROUND(I173*H173,2)</f>
        <v>0</v>
      </c>
      <c r="K173" s="222" t="s">
        <v>162</v>
      </c>
      <c r="L173" s="71"/>
      <c r="M173" s="227" t="s">
        <v>21</v>
      </c>
      <c r="N173" s="228" t="s">
        <v>42</v>
      </c>
      <c r="O173" s="46"/>
      <c r="P173" s="229">
        <f>O173*H173</f>
        <v>0</v>
      </c>
      <c r="Q173" s="229">
        <v>0</v>
      </c>
      <c r="R173" s="229">
        <f>Q173*H173</f>
        <v>0</v>
      </c>
      <c r="S173" s="229">
        <v>0.017299999999999999</v>
      </c>
      <c r="T173" s="230">
        <f>S173*H173</f>
        <v>0.017299999999999999</v>
      </c>
      <c r="AR173" s="23" t="s">
        <v>153</v>
      </c>
      <c r="AT173" s="23" t="s">
        <v>134</v>
      </c>
      <c r="AU173" s="23" t="s">
        <v>80</v>
      </c>
      <c r="AY173" s="23" t="s">
        <v>133</v>
      </c>
      <c r="BE173" s="231">
        <f>IF(N173="základní",J173,0)</f>
        <v>0</v>
      </c>
      <c r="BF173" s="231">
        <f>IF(N173="snížená",J173,0)</f>
        <v>0</v>
      </c>
      <c r="BG173" s="231">
        <f>IF(N173="zákl. přenesená",J173,0)</f>
        <v>0</v>
      </c>
      <c r="BH173" s="231">
        <f>IF(N173="sníž. přenesená",J173,0)</f>
        <v>0</v>
      </c>
      <c r="BI173" s="231">
        <f>IF(N173="nulová",J173,0)</f>
        <v>0</v>
      </c>
      <c r="BJ173" s="23" t="s">
        <v>78</v>
      </c>
      <c r="BK173" s="231">
        <f>ROUND(I173*H173,2)</f>
        <v>0</v>
      </c>
      <c r="BL173" s="23" t="s">
        <v>153</v>
      </c>
      <c r="BM173" s="23" t="s">
        <v>1364</v>
      </c>
    </row>
    <row r="174" s="1" customFormat="1" ht="25.5" customHeight="1">
      <c r="B174" s="45"/>
      <c r="C174" s="220" t="s">
        <v>497</v>
      </c>
      <c r="D174" s="220" t="s">
        <v>134</v>
      </c>
      <c r="E174" s="221" t="s">
        <v>1365</v>
      </c>
      <c r="F174" s="222" t="s">
        <v>1366</v>
      </c>
      <c r="G174" s="223" t="s">
        <v>137</v>
      </c>
      <c r="H174" s="224">
        <v>1</v>
      </c>
      <c r="I174" s="225"/>
      <c r="J174" s="226">
        <f>ROUND(I174*H174,2)</f>
        <v>0</v>
      </c>
      <c r="K174" s="222" t="s">
        <v>162</v>
      </c>
      <c r="L174" s="71"/>
      <c r="M174" s="227" t="s">
        <v>21</v>
      </c>
      <c r="N174" s="228" t="s">
        <v>42</v>
      </c>
      <c r="O174" s="46"/>
      <c r="P174" s="229">
        <f>O174*H174</f>
        <v>0</v>
      </c>
      <c r="Q174" s="229">
        <v>0.00085999999999999998</v>
      </c>
      <c r="R174" s="229">
        <f>Q174*H174</f>
        <v>0.00085999999999999998</v>
      </c>
      <c r="S174" s="229">
        <v>0</v>
      </c>
      <c r="T174" s="230">
        <f>S174*H174</f>
        <v>0</v>
      </c>
      <c r="AR174" s="23" t="s">
        <v>153</v>
      </c>
      <c r="AT174" s="23" t="s">
        <v>134</v>
      </c>
      <c r="AU174" s="23" t="s">
        <v>80</v>
      </c>
      <c r="AY174" s="23" t="s">
        <v>133</v>
      </c>
      <c r="BE174" s="231">
        <f>IF(N174="základní",J174,0)</f>
        <v>0</v>
      </c>
      <c r="BF174" s="231">
        <f>IF(N174="snížená",J174,0)</f>
        <v>0</v>
      </c>
      <c r="BG174" s="231">
        <f>IF(N174="zákl. přenesená",J174,0)</f>
        <v>0</v>
      </c>
      <c r="BH174" s="231">
        <f>IF(N174="sníž. přenesená",J174,0)</f>
        <v>0</v>
      </c>
      <c r="BI174" s="231">
        <f>IF(N174="nulová",J174,0)</f>
        <v>0</v>
      </c>
      <c r="BJ174" s="23" t="s">
        <v>78</v>
      </c>
      <c r="BK174" s="231">
        <f>ROUND(I174*H174,2)</f>
        <v>0</v>
      </c>
      <c r="BL174" s="23" t="s">
        <v>153</v>
      </c>
      <c r="BM174" s="23" t="s">
        <v>1367</v>
      </c>
    </row>
    <row r="175" s="1" customFormat="1">
      <c r="B175" s="45"/>
      <c r="C175" s="73"/>
      <c r="D175" s="232" t="s">
        <v>189</v>
      </c>
      <c r="E175" s="73"/>
      <c r="F175" s="233" t="s">
        <v>1343</v>
      </c>
      <c r="G175" s="73"/>
      <c r="H175" s="73"/>
      <c r="I175" s="190"/>
      <c r="J175" s="73"/>
      <c r="K175" s="73"/>
      <c r="L175" s="71"/>
      <c r="M175" s="234"/>
      <c r="N175" s="46"/>
      <c r="O175" s="46"/>
      <c r="P175" s="46"/>
      <c r="Q175" s="46"/>
      <c r="R175" s="46"/>
      <c r="S175" s="46"/>
      <c r="T175" s="94"/>
      <c r="AT175" s="23" t="s">
        <v>189</v>
      </c>
      <c r="AU175" s="23" t="s">
        <v>80</v>
      </c>
    </row>
    <row r="176" s="1" customFormat="1" ht="25.5" customHeight="1">
      <c r="B176" s="45"/>
      <c r="C176" s="220" t="s">
        <v>503</v>
      </c>
      <c r="D176" s="220" t="s">
        <v>134</v>
      </c>
      <c r="E176" s="221" t="s">
        <v>1368</v>
      </c>
      <c r="F176" s="222" t="s">
        <v>1369</v>
      </c>
      <c r="G176" s="223" t="s">
        <v>137</v>
      </c>
      <c r="H176" s="224">
        <v>3</v>
      </c>
      <c r="I176" s="225"/>
      <c r="J176" s="226">
        <f>ROUND(I176*H176,2)</f>
        <v>0</v>
      </c>
      <c r="K176" s="222" t="s">
        <v>162</v>
      </c>
      <c r="L176" s="71"/>
      <c r="M176" s="227" t="s">
        <v>21</v>
      </c>
      <c r="N176" s="228" t="s">
        <v>42</v>
      </c>
      <c r="O176" s="46"/>
      <c r="P176" s="229">
        <f>O176*H176</f>
        <v>0</v>
      </c>
      <c r="Q176" s="229">
        <v>0.00034000000000000002</v>
      </c>
      <c r="R176" s="229">
        <f>Q176*H176</f>
        <v>0.0010200000000000001</v>
      </c>
      <c r="S176" s="229">
        <v>0</v>
      </c>
      <c r="T176" s="230">
        <f>S176*H176</f>
        <v>0</v>
      </c>
      <c r="AR176" s="23" t="s">
        <v>153</v>
      </c>
      <c r="AT176" s="23" t="s">
        <v>134</v>
      </c>
      <c r="AU176" s="23" t="s">
        <v>80</v>
      </c>
      <c r="AY176" s="23" t="s">
        <v>133</v>
      </c>
      <c r="BE176" s="231">
        <f>IF(N176="základní",J176,0)</f>
        <v>0</v>
      </c>
      <c r="BF176" s="231">
        <f>IF(N176="snížená",J176,0)</f>
        <v>0</v>
      </c>
      <c r="BG176" s="231">
        <f>IF(N176="zákl. přenesená",J176,0)</f>
        <v>0</v>
      </c>
      <c r="BH176" s="231">
        <f>IF(N176="sníž. přenesená",J176,0)</f>
        <v>0</v>
      </c>
      <c r="BI176" s="231">
        <f>IF(N176="nulová",J176,0)</f>
        <v>0</v>
      </c>
      <c r="BJ176" s="23" t="s">
        <v>78</v>
      </c>
      <c r="BK176" s="231">
        <f>ROUND(I176*H176,2)</f>
        <v>0</v>
      </c>
      <c r="BL176" s="23" t="s">
        <v>153</v>
      </c>
      <c r="BM176" s="23" t="s">
        <v>1370</v>
      </c>
    </row>
    <row r="177" s="1" customFormat="1">
      <c r="B177" s="45"/>
      <c r="C177" s="73"/>
      <c r="D177" s="232" t="s">
        <v>189</v>
      </c>
      <c r="E177" s="73"/>
      <c r="F177" s="233" t="s">
        <v>1335</v>
      </c>
      <c r="G177" s="73"/>
      <c r="H177" s="73"/>
      <c r="I177" s="190"/>
      <c r="J177" s="73"/>
      <c r="K177" s="73"/>
      <c r="L177" s="71"/>
      <c r="M177" s="234"/>
      <c r="N177" s="46"/>
      <c r="O177" s="46"/>
      <c r="P177" s="46"/>
      <c r="Q177" s="46"/>
      <c r="R177" s="46"/>
      <c r="S177" s="46"/>
      <c r="T177" s="94"/>
      <c r="AT177" s="23" t="s">
        <v>189</v>
      </c>
      <c r="AU177" s="23" t="s">
        <v>80</v>
      </c>
    </row>
    <row r="178" s="1" customFormat="1" ht="16.5" customHeight="1">
      <c r="B178" s="45"/>
      <c r="C178" s="273" t="s">
        <v>508</v>
      </c>
      <c r="D178" s="273" t="s">
        <v>293</v>
      </c>
      <c r="E178" s="274" t="s">
        <v>1371</v>
      </c>
      <c r="F178" s="275" t="s">
        <v>1372</v>
      </c>
      <c r="G178" s="276" t="s">
        <v>137</v>
      </c>
      <c r="H178" s="277">
        <v>3</v>
      </c>
      <c r="I178" s="278"/>
      <c r="J178" s="279">
        <f>ROUND(I178*H178,2)</f>
        <v>0</v>
      </c>
      <c r="K178" s="275" t="s">
        <v>162</v>
      </c>
      <c r="L178" s="280"/>
      <c r="M178" s="281" t="s">
        <v>21</v>
      </c>
      <c r="N178" s="282" t="s">
        <v>42</v>
      </c>
      <c r="O178" s="46"/>
      <c r="P178" s="229">
        <f>O178*H178</f>
        <v>0</v>
      </c>
      <c r="Q178" s="229">
        <v>0.037499999999999999</v>
      </c>
      <c r="R178" s="229">
        <f>Q178*H178</f>
        <v>0.11249999999999999</v>
      </c>
      <c r="S178" s="229">
        <v>0</v>
      </c>
      <c r="T178" s="230">
        <f>S178*H178</f>
        <v>0</v>
      </c>
      <c r="AR178" s="23" t="s">
        <v>174</v>
      </c>
      <c r="AT178" s="23" t="s">
        <v>293</v>
      </c>
      <c r="AU178" s="23" t="s">
        <v>80</v>
      </c>
      <c r="AY178" s="23" t="s">
        <v>133</v>
      </c>
      <c r="BE178" s="231">
        <f>IF(N178="základní",J178,0)</f>
        <v>0</v>
      </c>
      <c r="BF178" s="231">
        <f>IF(N178="snížená",J178,0)</f>
        <v>0</v>
      </c>
      <c r="BG178" s="231">
        <f>IF(N178="zákl. přenesená",J178,0)</f>
        <v>0</v>
      </c>
      <c r="BH178" s="231">
        <f>IF(N178="sníž. přenesená",J178,0)</f>
        <v>0</v>
      </c>
      <c r="BI178" s="231">
        <f>IF(N178="nulová",J178,0)</f>
        <v>0</v>
      </c>
      <c r="BJ178" s="23" t="s">
        <v>78</v>
      </c>
      <c r="BK178" s="231">
        <f>ROUND(I178*H178,2)</f>
        <v>0</v>
      </c>
      <c r="BL178" s="23" t="s">
        <v>153</v>
      </c>
      <c r="BM178" s="23" t="s">
        <v>1373</v>
      </c>
    </row>
    <row r="179" s="1" customFormat="1" ht="38.25" customHeight="1">
      <c r="B179" s="45"/>
      <c r="C179" s="220" t="s">
        <v>512</v>
      </c>
      <c r="D179" s="220" t="s">
        <v>134</v>
      </c>
      <c r="E179" s="221" t="s">
        <v>1374</v>
      </c>
      <c r="F179" s="222" t="s">
        <v>1375</v>
      </c>
      <c r="G179" s="223" t="s">
        <v>137</v>
      </c>
      <c r="H179" s="224">
        <v>3</v>
      </c>
      <c r="I179" s="225"/>
      <c r="J179" s="226">
        <f>ROUND(I179*H179,2)</f>
        <v>0</v>
      </c>
      <c r="K179" s="222" t="s">
        <v>162</v>
      </c>
      <c r="L179" s="71"/>
      <c r="M179" s="227" t="s">
        <v>21</v>
      </c>
      <c r="N179" s="228" t="s">
        <v>42</v>
      </c>
      <c r="O179" s="46"/>
      <c r="P179" s="229">
        <f>O179*H179</f>
        <v>0</v>
      </c>
      <c r="Q179" s="229">
        <v>0.00165</v>
      </c>
      <c r="R179" s="229">
        <f>Q179*H179</f>
        <v>0.0049499999999999995</v>
      </c>
      <c r="S179" s="229">
        <v>0</v>
      </c>
      <c r="T179" s="230">
        <f>S179*H179</f>
        <v>0</v>
      </c>
      <c r="AR179" s="23" t="s">
        <v>153</v>
      </c>
      <c r="AT179" s="23" t="s">
        <v>134</v>
      </c>
      <c r="AU179" s="23" t="s">
        <v>80</v>
      </c>
      <c r="AY179" s="23" t="s">
        <v>133</v>
      </c>
      <c r="BE179" s="231">
        <f>IF(N179="základní",J179,0)</f>
        <v>0</v>
      </c>
      <c r="BF179" s="231">
        <f>IF(N179="snížená",J179,0)</f>
        <v>0</v>
      </c>
      <c r="BG179" s="231">
        <f>IF(N179="zákl. přenesená",J179,0)</f>
        <v>0</v>
      </c>
      <c r="BH179" s="231">
        <f>IF(N179="sníž. přenesená",J179,0)</f>
        <v>0</v>
      </c>
      <c r="BI179" s="231">
        <f>IF(N179="nulová",J179,0)</f>
        <v>0</v>
      </c>
      <c r="BJ179" s="23" t="s">
        <v>78</v>
      </c>
      <c r="BK179" s="231">
        <f>ROUND(I179*H179,2)</f>
        <v>0</v>
      </c>
      <c r="BL179" s="23" t="s">
        <v>153</v>
      </c>
      <c r="BM179" s="23" t="s">
        <v>1376</v>
      </c>
    </row>
    <row r="180" s="1" customFormat="1">
      <c r="B180" s="45"/>
      <c r="C180" s="73"/>
      <c r="D180" s="232" t="s">
        <v>189</v>
      </c>
      <c r="E180" s="73"/>
      <c r="F180" s="233" t="s">
        <v>1335</v>
      </c>
      <c r="G180" s="73"/>
      <c r="H180" s="73"/>
      <c r="I180" s="190"/>
      <c r="J180" s="73"/>
      <c r="K180" s="73"/>
      <c r="L180" s="71"/>
      <c r="M180" s="234"/>
      <c r="N180" s="46"/>
      <c r="O180" s="46"/>
      <c r="P180" s="46"/>
      <c r="Q180" s="46"/>
      <c r="R180" s="46"/>
      <c r="S180" s="46"/>
      <c r="T180" s="94"/>
      <c r="AT180" s="23" t="s">
        <v>189</v>
      </c>
      <c r="AU180" s="23" t="s">
        <v>80</v>
      </c>
    </row>
    <row r="181" s="1" customFormat="1" ht="25.5" customHeight="1">
      <c r="B181" s="45"/>
      <c r="C181" s="273" t="s">
        <v>517</v>
      </c>
      <c r="D181" s="273" t="s">
        <v>293</v>
      </c>
      <c r="E181" s="274" t="s">
        <v>1377</v>
      </c>
      <c r="F181" s="275" t="s">
        <v>1378</v>
      </c>
      <c r="G181" s="276" t="s">
        <v>137</v>
      </c>
      <c r="H181" s="277">
        <v>7</v>
      </c>
      <c r="I181" s="278"/>
      <c r="J181" s="279">
        <f>ROUND(I181*H181,2)</f>
        <v>0</v>
      </c>
      <c r="K181" s="275" t="s">
        <v>162</v>
      </c>
      <c r="L181" s="280"/>
      <c r="M181" s="281" t="s">
        <v>21</v>
      </c>
      <c r="N181" s="282" t="s">
        <v>42</v>
      </c>
      <c r="O181" s="46"/>
      <c r="P181" s="229">
        <f>O181*H181</f>
        <v>0</v>
      </c>
      <c r="Q181" s="229">
        <v>0.023</v>
      </c>
      <c r="R181" s="229">
        <f>Q181*H181</f>
        <v>0.161</v>
      </c>
      <c r="S181" s="229">
        <v>0</v>
      </c>
      <c r="T181" s="230">
        <f>S181*H181</f>
        <v>0</v>
      </c>
      <c r="AR181" s="23" t="s">
        <v>174</v>
      </c>
      <c r="AT181" s="23" t="s">
        <v>293</v>
      </c>
      <c r="AU181" s="23" t="s">
        <v>80</v>
      </c>
      <c r="AY181" s="23" t="s">
        <v>133</v>
      </c>
      <c r="BE181" s="231">
        <f>IF(N181="základní",J181,0)</f>
        <v>0</v>
      </c>
      <c r="BF181" s="231">
        <f>IF(N181="snížená",J181,0)</f>
        <v>0</v>
      </c>
      <c r="BG181" s="231">
        <f>IF(N181="zákl. přenesená",J181,0)</f>
        <v>0</v>
      </c>
      <c r="BH181" s="231">
        <f>IF(N181="sníž. přenesená",J181,0)</f>
        <v>0</v>
      </c>
      <c r="BI181" s="231">
        <f>IF(N181="nulová",J181,0)</f>
        <v>0</v>
      </c>
      <c r="BJ181" s="23" t="s">
        <v>78</v>
      </c>
      <c r="BK181" s="231">
        <f>ROUND(I181*H181,2)</f>
        <v>0</v>
      </c>
      <c r="BL181" s="23" t="s">
        <v>153</v>
      </c>
      <c r="BM181" s="23" t="s">
        <v>1379</v>
      </c>
    </row>
    <row r="182" s="1" customFormat="1" ht="16.5" customHeight="1">
      <c r="B182" s="45"/>
      <c r="C182" s="273" t="s">
        <v>522</v>
      </c>
      <c r="D182" s="273" t="s">
        <v>293</v>
      </c>
      <c r="E182" s="274" t="s">
        <v>1380</v>
      </c>
      <c r="F182" s="275" t="s">
        <v>1381</v>
      </c>
      <c r="G182" s="276" t="s">
        <v>137</v>
      </c>
      <c r="H182" s="277">
        <v>4</v>
      </c>
      <c r="I182" s="278"/>
      <c r="J182" s="279">
        <f>ROUND(I182*H182,2)</f>
        <v>0</v>
      </c>
      <c r="K182" s="275" t="s">
        <v>162</v>
      </c>
      <c r="L182" s="280"/>
      <c r="M182" s="281" t="s">
        <v>21</v>
      </c>
      <c r="N182" s="282" t="s">
        <v>42</v>
      </c>
      <c r="O182" s="46"/>
      <c r="P182" s="229">
        <f>O182*H182</f>
        <v>0</v>
      </c>
      <c r="Q182" s="229">
        <v>0.0035000000000000001</v>
      </c>
      <c r="R182" s="229">
        <f>Q182*H182</f>
        <v>0.014</v>
      </c>
      <c r="S182" s="229">
        <v>0</v>
      </c>
      <c r="T182" s="230">
        <f>S182*H182</f>
        <v>0</v>
      </c>
      <c r="AR182" s="23" t="s">
        <v>174</v>
      </c>
      <c r="AT182" s="23" t="s">
        <v>293</v>
      </c>
      <c r="AU182" s="23" t="s">
        <v>80</v>
      </c>
      <c r="AY182" s="23" t="s">
        <v>133</v>
      </c>
      <c r="BE182" s="231">
        <f>IF(N182="základní",J182,0)</f>
        <v>0</v>
      </c>
      <c r="BF182" s="231">
        <f>IF(N182="snížená",J182,0)</f>
        <v>0</v>
      </c>
      <c r="BG182" s="231">
        <f>IF(N182="zákl. přenesená",J182,0)</f>
        <v>0</v>
      </c>
      <c r="BH182" s="231">
        <f>IF(N182="sníž. přenesená",J182,0)</f>
        <v>0</v>
      </c>
      <c r="BI182" s="231">
        <f>IF(N182="nulová",J182,0)</f>
        <v>0</v>
      </c>
      <c r="BJ182" s="23" t="s">
        <v>78</v>
      </c>
      <c r="BK182" s="231">
        <f>ROUND(I182*H182,2)</f>
        <v>0</v>
      </c>
      <c r="BL182" s="23" t="s">
        <v>153</v>
      </c>
      <c r="BM182" s="23" t="s">
        <v>1382</v>
      </c>
    </row>
    <row r="183" s="1" customFormat="1" ht="16.5" customHeight="1">
      <c r="B183" s="45"/>
      <c r="C183" s="273" t="s">
        <v>526</v>
      </c>
      <c r="D183" s="273" t="s">
        <v>293</v>
      </c>
      <c r="E183" s="274" t="s">
        <v>1383</v>
      </c>
      <c r="F183" s="275" t="s">
        <v>1384</v>
      </c>
      <c r="G183" s="276" t="s">
        <v>137</v>
      </c>
      <c r="H183" s="277">
        <v>7</v>
      </c>
      <c r="I183" s="278"/>
      <c r="J183" s="279">
        <f>ROUND(I183*H183,2)</f>
        <v>0</v>
      </c>
      <c r="K183" s="275" t="s">
        <v>162</v>
      </c>
      <c r="L183" s="280"/>
      <c r="M183" s="281" t="s">
        <v>21</v>
      </c>
      <c r="N183" s="282" t="s">
        <v>42</v>
      </c>
      <c r="O183" s="46"/>
      <c r="P183" s="229">
        <f>O183*H183</f>
        <v>0</v>
      </c>
      <c r="Q183" s="229">
        <v>0.0040000000000000001</v>
      </c>
      <c r="R183" s="229">
        <f>Q183*H183</f>
        <v>0.028000000000000001</v>
      </c>
      <c r="S183" s="229">
        <v>0</v>
      </c>
      <c r="T183" s="230">
        <f>S183*H183</f>
        <v>0</v>
      </c>
      <c r="AR183" s="23" t="s">
        <v>174</v>
      </c>
      <c r="AT183" s="23" t="s">
        <v>293</v>
      </c>
      <c r="AU183" s="23" t="s">
        <v>80</v>
      </c>
      <c r="AY183" s="23" t="s">
        <v>133</v>
      </c>
      <c r="BE183" s="231">
        <f>IF(N183="základní",J183,0)</f>
        <v>0</v>
      </c>
      <c r="BF183" s="231">
        <f>IF(N183="snížená",J183,0)</f>
        <v>0</v>
      </c>
      <c r="BG183" s="231">
        <f>IF(N183="zákl. přenesená",J183,0)</f>
        <v>0</v>
      </c>
      <c r="BH183" s="231">
        <f>IF(N183="sníž. přenesená",J183,0)</f>
        <v>0</v>
      </c>
      <c r="BI183" s="231">
        <f>IF(N183="nulová",J183,0)</f>
        <v>0</v>
      </c>
      <c r="BJ183" s="23" t="s">
        <v>78</v>
      </c>
      <c r="BK183" s="231">
        <f>ROUND(I183*H183,2)</f>
        <v>0</v>
      </c>
      <c r="BL183" s="23" t="s">
        <v>153</v>
      </c>
      <c r="BM183" s="23" t="s">
        <v>1385</v>
      </c>
    </row>
    <row r="184" s="1" customFormat="1" ht="25.5" customHeight="1">
      <c r="B184" s="45"/>
      <c r="C184" s="220" t="s">
        <v>530</v>
      </c>
      <c r="D184" s="220" t="s">
        <v>134</v>
      </c>
      <c r="E184" s="221" t="s">
        <v>1386</v>
      </c>
      <c r="F184" s="222" t="s">
        <v>1387</v>
      </c>
      <c r="G184" s="223" t="s">
        <v>137</v>
      </c>
      <c r="H184" s="224">
        <v>4</v>
      </c>
      <c r="I184" s="225"/>
      <c r="J184" s="226">
        <f>ROUND(I184*H184,2)</f>
        <v>0</v>
      </c>
      <c r="K184" s="222" t="s">
        <v>162</v>
      </c>
      <c r="L184" s="71"/>
      <c r="M184" s="227" t="s">
        <v>21</v>
      </c>
      <c r="N184" s="228" t="s">
        <v>42</v>
      </c>
      <c r="O184" s="46"/>
      <c r="P184" s="229">
        <f>O184*H184</f>
        <v>0</v>
      </c>
      <c r="Q184" s="229">
        <v>0.00165</v>
      </c>
      <c r="R184" s="229">
        <f>Q184*H184</f>
        <v>0.0066</v>
      </c>
      <c r="S184" s="229">
        <v>0</v>
      </c>
      <c r="T184" s="230">
        <f>S184*H184</f>
        <v>0</v>
      </c>
      <c r="AR184" s="23" t="s">
        <v>153</v>
      </c>
      <c r="AT184" s="23" t="s">
        <v>134</v>
      </c>
      <c r="AU184" s="23" t="s">
        <v>80</v>
      </c>
      <c r="AY184" s="23" t="s">
        <v>133</v>
      </c>
      <c r="BE184" s="231">
        <f>IF(N184="základní",J184,0)</f>
        <v>0</v>
      </c>
      <c r="BF184" s="231">
        <f>IF(N184="snížená",J184,0)</f>
        <v>0</v>
      </c>
      <c r="BG184" s="231">
        <f>IF(N184="zákl. přenesená",J184,0)</f>
        <v>0</v>
      </c>
      <c r="BH184" s="231">
        <f>IF(N184="sníž. přenesená",J184,0)</f>
        <v>0</v>
      </c>
      <c r="BI184" s="231">
        <f>IF(N184="nulová",J184,0)</f>
        <v>0</v>
      </c>
      <c r="BJ184" s="23" t="s">
        <v>78</v>
      </c>
      <c r="BK184" s="231">
        <f>ROUND(I184*H184,2)</f>
        <v>0</v>
      </c>
      <c r="BL184" s="23" t="s">
        <v>153</v>
      </c>
      <c r="BM184" s="23" t="s">
        <v>1388</v>
      </c>
    </row>
    <row r="185" s="1" customFormat="1">
      <c r="B185" s="45"/>
      <c r="C185" s="73"/>
      <c r="D185" s="232" t="s">
        <v>189</v>
      </c>
      <c r="E185" s="73"/>
      <c r="F185" s="233" t="s">
        <v>1343</v>
      </c>
      <c r="G185" s="73"/>
      <c r="H185" s="73"/>
      <c r="I185" s="190"/>
      <c r="J185" s="73"/>
      <c r="K185" s="73"/>
      <c r="L185" s="71"/>
      <c r="M185" s="234"/>
      <c r="N185" s="46"/>
      <c r="O185" s="46"/>
      <c r="P185" s="46"/>
      <c r="Q185" s="46"/>
      <c r="R185" s="46"/>
      <c r="S185" s="46"/>
      <c r="T185" s="94"/>
      <c r="AT185" s="23" t="s">
        <v>189</v>
      </c>
      <c r="AU185" s="23" t="s">
        <v>80</v>
      </c>
    </row>
    <row r="186" s="1" customFormat="1" ht="25.5" customHeight="1">
      <c r="B186" s="45"/>
      <c r="C186" s="220" t="s">
        <v>534</v>
      </c>
      <c r="D186" s="220" t="s">
        <v>134</v>
      </c>
      <c r="E186" s="221" t="s">
        <v>1389</v>
      </c>
      <c r="F186" s="222" t="s">
        <v>1390</v>
      </c>
      <c r="G186" s="223" t="s">
        <v>137</v>
      </c>
      <c r="H186" s="224">
        <v>35</v>
      </c>
      <c r="I186" s="225"/>
      <c r="J186" s="226">
        <f>ROUND(I186*H186,2)</f>
        <v>0</v>
      </c>
      <c r="K186" s="222" t="s">
        <v>162</v>
      </c>
      <c r="L186" s="71"/>
      <c r="M186" s="227" t="s">
        <v>21</v>
      </c>
      <c r="N186" s="228" t="s">
        <v>42</v>
      </c>
      <c r="O186" s="46"/>
      <c r="P186" s="229">
        <f>O186*H186</f>
        <v>0</v>
      </c>
      <c r="Q186" s="229">
        <v>0</v>
      </c>
      <c r="R186" s="229">
        <f>Q186*H186</f>
        <v>0</v>
      </c>
      <c r="S186" s="229">
        <v>0</v>
      </c>
      <c r="T186" s="230">
        <f>S186*H186</f>
        <v>0</v>
      </c>
      <c r="AR186" s="23" t="s">
        <v>153</v>
      </c>
      <c r="AT186" s="23" t="s">
        <v>134</v>
      </c>
      <c r="AU186" s="23" t="s">
        <v>80</v>
      </c>
      <c r="AY186" s="23" t="s">
        <v>133</v>
      </c>
      <c r="BE186" s="231">
        <f>IF(N186="základní",J186,0)</f>
        <v>0</v>
      </c>
      <c r="BF186" s="231">
        <f>IF(N186="snížená",J186,0)</f>
        <v>0</v>
      </c>
      <c r="BG186" s="231">
        <f>IF(N186="zákl. přenesená",J186,0)</f>
        <v>0</v>
      </c>
      <c r="BH186" s="231">
        <f>IF(N186="sníž. přenesená",J186,0)</f>
        <v>0</v>
      </c>
      <c r="BI186" s="231">
        <f>IF(N186="nulová",J186,0)</f>
        <v>0</v>
      </c>
      <c r="BJ186" s="23" t="s">
        <v>78</v>
      </c>
      <c r="BK186" s="231">
        <f>ROUND(I186*H186,2)</f>
        <v>0</v>
      </c>
      <c r="BL186" s="23" t="s">
        <v>153</v>
      </c>
      <c r="BM186" s="23" t="s">
        <v>1391</v>
      </c>
    </row>
    <row r="187" s="1" customFormat="1">
      <c r="B187" s="45"/>
      <c r="C187" s="73"/>
      <c r="D187" s="232" t="s">
        <v>189</v>
      </c>
      <c r="E187" s="73"/>
      <c r="F187" s="233" t="s">
        <v>1343</v>
      </c>
      <c r="G187" s="73"/>
      <c r="H187" s="73"/>
      <c r="I187" s="190"/>
      <c r="J187" s="73"/>
      <c r="K187" s="73"/>
      <c r="L187" s="71"/>
      <c r="M187" s="234"/>
      <c r="N187" s="46"/>
      <c r="O187" s="46"/>
      <c r="P187" s="46"/>
      <c r="Q187" s="46"/>
      <c r="R187" s="46"/>
      <c r="S187" s="46"/>
      <c r="T187" s="94"/>
      <c r="AT187" s="23" t="s">
        <v>189</v>
      </c>
      <c r="AU187" s="23" t="s">
        <v>80</v>
      </c>
    </row>
    <row r="188" s="1" customFormat="1" ht="25.5" customHeight="1">
      <c r="B188" s="45"/>
      <c r="C188" s="273" t="s">
        <v>538</v>
      </c>
      <c r="D188" s="273" t="s">
        <v>293</v>
      </c>
      <c r="E188" s="274" t="s">
        <v>1392</v>
      </c>
      <c r="F188" s="275" t="s">
        <v>1393</v>
      </c>
      <c r="G188" s="276" t="s">
        <v>137</v>
      </c>
      <c r="H188" s="277">
        <v>35</v>
      </c>
      <c r="I188" s="278"/>
      <c r="J188" s="279">
        <f>ROUND(I188*H188,2)</f>
        <v>0</v>
      </c>
      <c r="K188" s="275" t="s">
        <v>162</v>
      </c>
      <c r="L188" s="280"/>
      <c r="M188" s="281" t="s">
        <v>21</v>
      </c>
      <c r="N188" s="282" t="s">
        <v>42</v>
      </c>
      <c r="O188" s="46"/>
      <c r="P188" s="229">
        <f>O188*H188</f>
        <v>0</v>
      </c>
      <c r="Q188" s="229">
        <v>0.0019</v>
      </c>
      <c r="R188" s="229">
        <f>Q188*H188</f>
        <v>0.066500000000000004</v>
      </c>
      <c r="S188" s="229">
        <v>0</v>
      </c>
      <c r="T188" s="230">
        <f>S188*H188</f>
        <v>0</v>
      </c>
      <c r="AR188" s="23" t="s">
        <v>174</v>
      </c>
      <c r="AT188" s="23" t="s">
        <v>293</v>
      </c>
      <c r="AU188" s="23" t="s">
        <v>80</v>
      </c>
      <c r="AY188" s="23" t="s">
        <v>133</v>
      </c>
      <c r="BE188" s="231">
        <f>IF(N188="základní",J188,0)</f>
        <v>0</v>
      </c>
      <c r="BF188" s="231">
        <f>IF(N188="snížená",J188,0)</f>
        <v>0</v>
      </c>
      <c r="BG188" s="231">
        <f>IF(N188="zákl. přenesená",J188,0)</f>
        <v>0</v>
      </c>
      <c r="BH188" s="231">
        <f>IF(N188="sníž. přenesená",J188,0)</f>
        <v>0</v>
      </c>
      <c r="BI188" s="231">
        <f>IF(N188="nulová",J188,0)</f>
        <v>0</v>
      </c>
      <c r="BJ188" s="23" t="s">
        <v>78</v>
      </c>
      <c r="BK188" s="231">
        <f>ROUND(I188*H188,2)</f>
        <v>0</v>
      </c>
      <c r="BL188" s="23" t="s">
        <v>153</v>
      </c>
      <c r="BM188" s="23" t="s">
        <v>1394</v>
      </c>
    </row>
    <row r="189" s="1" customFormat="1" ht="16.5" customHeight="1">
      <c r="B189" s="45"/>
      <c r="C189" s="220" t="s">
        <v>542</v>
      </c>
      <c r="D189" s="220" t="s">
        <v>134</v>
      </c>
      <c r="E189" s="221" t="s">
        <v>1395</v>
      </c>
      <c r="F189" s="222" t="s">
        <v>1396</v>
      </c>
      <c r="G189" s="223" t="s">
        <v>236</v>
      </c>
      <c r="H189" s="224">
        <v>54</v>
      </c>
      <c r="I189" s="225"/>
      <c r="J189" s="226">
        <f>ROUND(I189*H189,2)</f>
        <v>0</v>
      </c>
      <c r="K189" s="222" t="s">
        <v>162</v>
      </c>
      <c r="L189" s="71"/>
      <c r="M189" s="227" t="s">
        <v>21</v>
      </c>
      <c r="N189" s="228" t="s">
        <v>42</v>
      </c>
      <c r="O189" s="46"/>
      <c r="P189" s="229">
        <f>O189*H189</f>
        <v>0</v>
      </c>
      <c r="Q189" s="229">
        <v>0</v>
      </c>
      <c r="R189" s="229">
        <f>Q189*H189</f>
        <v>0</v>
      </c>
      <c r="S189" s="229">
        <v>0</v>
      </c>
      <c r="T189" s="230">
        <f>S189*H189</f>
        <v>0</v>
      </c>
      <c r="AR189" s="23" t="s">
        <v>153</v>
      </c>
      <c r="AT189" s="23" t="s">
        <v>134</v>
      </c>
      <c r="AU189" s="23" t="s">
        <v>80</v>
      </c>
      <c r="AY189" s="23" t="s">
        <v>133</v>
      </c>
      <c r="BE189" s="231">
        <f>IF(N189="základní",J189,0)</f>
        <v>0</v>
      </c>
      <c r="BF189" s="231">
        <f>IF(N189="snížená",J189,0)</f>
        <v>0</v>
      </c>
      <c r="BG189" s="231">
        <f>IF(N189="zákl. přenesená",J189,0)</f>
        <v>0</v>
      </c>
      <c r="BH189" s="231">
        <f>IF(N189="sníž. přenesená",J189,0)</f>
        <v>0</v>
      </c>
      <c r="BI189" s="231">
        <f>IF(N189="nulová",J189,0)</f>
        <v>0</v>
      </c>
      <c r="BJ189" s="23" t="s">
        <v>78</v>
      </c>
      <c r="BK189" s="231">
        <f>ROUND(I189*H189,2)</f>
        <v>0</v>
      </c>
      <c r="BL189" s="23" t="s">
        <v>153</v>
      </c>
      <c r="BM189" s="23" t="s">
        <v>1397</v>
      </c>
    </row>
    <row r="190" s="1" customFormat="1">
      <c r="B190" s="45"/>
      <c r="C190" s="73"/>
      <c r="D190" s="232" t="s">
        <v>189</v>
      </c>
      <c r="E190" s="73"/>
      <c r="F190" s="233" t="s">
        <v>1398</v>
      </c>
      <c r="G190" s="73"/>
      <c r="H190" s="73"/>
      <c r="I190" s="190"/>
      <c r="J190" s="73"/>
      <c r="K190" s="73"/>
      <c r="L190" s="71"/>
      <c r="M190" s="234"/>
      <c r="N190" s="46"/>
      <c r="O190" s="46"/>
      <c r="P190" s="46"/>
      <c r="Q190" s="46"/>
      <c r="R190" s="46"/>
      <c r="S190" s="46"/>
      <c r="T190" s="94"/>
      <c r="AT190" s="23" t="s">
        <v>189</v>
      </c>
      <c r="AU190" s="23" t="s">
        <v>80</v>
      </c>
    </row>
    <row r="191" s="1" customFormat="1" ht="16.5" customHeight="1">
      <c r="B191" s="45"/>
      <c r="C191" s="220" t="s">
        <v>546</v>
      </c>
      <c r="D191" s="220" t="s">
        <v>134</v>
      </c>
      <c r="E191" s="221" t="s">
        <v>1399</v>
      </c>
      <c r="F191" s="222" t="s">
        <v>1400</v>
      </c>
      <c r="G191" s="223" t="s">
        <v>236</v>
      </c>
      <c r="H191" s="224">
        <v>123</v>
      </c>
      <c r="I191" s="225"/>
      <c r="J191" s="226">
        <f>ROUND(I191*H191,2)</f>
        <v>0</v>
      </c>
      <c r="K191" s="222" t="s">
        <v>162</v>
      </c>
      <c r="L191" s="71"/>
      <c r="M191" s="227" t="s">
        <v>21</v>
      </c>
      <c r="N191" s="228" t="s">
        <v>42</v>
      </c>
      <c r="O191" s="46"/>
      <c r="P191" s="229">
        <f>O191*H191</f>
        <v>0</v>
      </c>
      <c r="Q191" s="229">
        <v>0</v>
      </c>
      <c r="R191" s="229">
        <f>Q191*H191</f>
        <v>0</v>
      </c>
      <c r="S191" s="229">
        <v>0</v>
      </c>
      <c r="T191" s="230">
        <f>S191*H191</f>
        <v>0</v>
      </c>
      <c r="AR191" s="23" t="s">
        <v>153</v>
      </c>
      <c r="AT191" s="23" t="s">
        <v>134</v>
      </c>
      <c r="AU191" s="23" t="s">
        <v>80</v>
      </c>
      <c r="AY191" s="23" t="s">
        <v>133</v>
      </c>
      <c r="BE191" s="231">
        <f>IF(N191="základní",J191,0)</f>
        <v>0</v>
      </c>
      <c r="BF191" s="231">
        <f>IF(N191="snížená",J191,0)</f>
        <v>0</v>
      </c>
      <c r="BG191" s="231">
        <f>IF(N191="zákl. přenesená",J191,0)</f>
        <v>0</v>
      </c>
      <c r="BH191" s="231">
        <f>IF(N191="sníž. přenesená",J191,0)</f>
        <v>0</v>
      </c>
      <c r="BI191" s="231">
        <f>IF(N191="nulová",J191,0)</f>
        <v>0</v>
      </c>
      <c r="BJ191" s="23" t="s">
        <v>78</v>
      </c>
      <c r="BK191" s="231">
        <f>ROUND(I191*H191,2)</f>
        <v>0</v>
      </c>
      <c r="BL191" s="23" t="s">
        <v>153</v>
      </c>
      <c r="BM191" s="23" t="s">
        <v>1401</v>
      </c>
    </row>
    <row r="192" s="1" customFormat="1">
      <c r="B192" s="45"/>
      <c r="C192" s="73"/>
      <c r="D192" s="232" t="s">
        <v>189</v>
      </c>
      <c r="E192" s="73"/>
      <c r="F192" s="233" t="s">
        <v>1398</v>
      </c>
      <c r="G192" s="73"/>
      <c r="H192" s="73"/>
      <c r="I192" s="190"/>
      <c r="J192" s="73"/>
      <c r="K192" s="73"/>
      <c r="L192" s="71"/>
      <c r="M192" s="234"/>
      <c r="N192" s="46"/>
      <c r="O192" s="46"/>
      <c r="P192" s="46"/>
      <c r="Q192" s="46"/>
      <c r="R192" s="46"/>
      <c r="S192" s="46"/>
      <c r="T192" s="94"/>
      <c r="AT192" s="23" t="s">
        <v>189</v>
      </c>
      <c r="AU192" s="23" t="s">
        <v>80</v>
      </c>
    </row>
    <row r="193" s="1" customFormat="1" ht="16.5" customHeight="1">
      <c r="B193" s="45"/>
      <c r="C193" s="220" t="s">
        <v>551</v>
      </c>
      <c r="D193" s="220" t="s">
        <v>134</v>
      </c>
      <c r="E193" s="221" t="s">
        <v>1402</v>
      </c>
      <c r="F193" s="222" t="s">
        <v>1403</v>
      </c>
      <c r="G193" s="223" t="s">
        <v>236</v>
      </c>
      <c r="H193" s="224">
        <v>177</v>
      </c>
      <c r="I193" s="225"/>
      <c r="J193" s="226">
        <f>ROUND(I193*H193,2)</f>
        <v>0</v>
      </c>
      <c r="K193" s="222" t="s">
        <v>162</v>
      </c>
      <c r="L193" s="71"/>
      <c r="M193" s="227" t="s">
        <v>21</v>
      </c>
      <c r="N193" s="228" t="s">
        <v>42</v>
      </c>
      <c r="O193" s="46"/>
      <c r="P193" s="229">
        <f>O193*H193</f>
        <v>0</v>
      </c>
      <c r="Q193" s="229">
        <v>0</v>
      </c>
      <c r="R193" s="229">
        <f>Q193*H193</f>
        <v>0</v>
      </c>
      <c r="S193" s="229">
        <v>0</v>
      </c>
      <c r="T193" s="230">
        <f>S193*H193</f>
        <v>0</v>
      </c>
      <c r="AR193" s="23" t="s">
        <v>153</v>
      </c>
      <c r="AT193" s="23" t="s">
        <v>134</v>
      </c>
      <c r="AU193" s="23" t="s">
        <v>80</v>
      </c>
      <c r="AY193" s="23" t="s">
        <v>133</v>
      </c>
      <c r="BE193" s="231">
        <f>IF(N193="základní",J193,0)</f>
        <v>0</v>
      </c>
      <c r="BF193" s="231">
        <f>IF(N193="snížená",J193,0)</f>
        <v>0</v>
      </c>
      <c r="BG193" s="231">
        <f>IF(N193="zákl. přenesená",J193,0)</f>
        <v>0</v>
      </c>
      <c r="BH193" s="231">
        <f>IF(N193="sníž. přenesená",J193,0)</f>
        <v>0</v>
      </c>
      <c r="BI193" s="231">
        <f>IF(N193="nulová",J193,0)</f>
        <v>0</v>
      </c>
      <c r="BJ193" s="23" t="s">
        <v>78</v>
      </c>
      <c r="BK193" s="231">
        <f>ROUND(I193*H193,2)</f>
        <v>0</v>
      </c>
      <c r="BL193" s="23" t="s">
        <v>153</v>
      </c>
      <c r="BM193" s="23" t="s">
        <v>1404</v>
      </c>
    </row>
    <row r="194" s="1" customFormat="1">
      <c r="B194" s="45"/>
      <c r="C194" s="73"/>
      <c r="D194" s="232" t="s">
        <v>189</v>
      </c>
      <c r="E194" s="73"/>
      <c r="F194" s="233" t="s">
        <v>1405</v>
      </c>
      <c r="G194" s="73"/>
      <c r="H194" s="73"/>
      <c r="I194" s="190"/>
      <c r="J194" s="73"/>
      <c r="K194" s="73"/>
      <c r="L194" s="71"/>
      <c r="M194" s="234"/>
      <c r="N194" s="46"/>
      <c r="O194" s="46"/>
      <c r="P194" s="46"/>
      <c r="Q194" s="46"/>
      <c r="R194" s="46"/>
      <c r="S194" s="46"/>
      <c r="T194" s="94"/>
      <c r="AT194" s="23" t="s">
        <v>189</v>
      </c>
      <c r="AU194" s="23" t="s">
        <v>80</v>
      </c>
    </row>
    <row r="195" s="1" customFormat="1" ht="25.5" customHeight="1">
      <c r="B195" s="45"/>
      <c r="C195" s="220" t="s">
        <v>555</v>
      </c>
      <c r="D195" s="220" t="s">
        <v>134</v>
      </c>
      <c r="E195" s="221" t="s">
        <v>1406</v>
      </c>
      <c r="F195" s="222" t="s">
        <v>1407</v>
      </c>
      <c r="G195" s="223" t="s">
        <v>137</v>
      </c>
      <c r="H195" s="224">
        <v>1</v>
      </c>
      <c r="I195" s="225"/>
      <c r="J195" s="226">
        <f>ROUND(I195*H195,2)</f>
        <v>0</v>
      </c>
      <c r="K195" s="222" t="s">
        <v>162</v>
      </c>
      <c r="L195" s="71"/>
      <c r="M195" s="227" t="s">
        <v>21</v>
      </c>
      <c r="N195" s="228" t="s">
        <v>42</v>
      </c>
      <c r="O195" s="46"/>
      <c r="P195" s="229">
        <f>O195*H195</f>
        <v>0</v>
      </c>
      <c r="Q195" s="229">
        <v>0.012120000000000001</v>
      </c>
      <c r="R195" s="229">
        <f>Q195*H195</f>
        <v>0.012120000000000001</v>
      </c>
      <c r="S195" s="229">
        <v>0</v>
      </c>
      <c r="T195" s="230">
        <f>S195*H195</f>
        <v>0</v>
      </c>
      <c r="AR195" s="23" t="s">
        <v>153</v>
      </c>
      <c r="AT195" s="23" t="s">
        <v>134</v>
      </c>
      <c r="AU195" s="23" t="s">
        <v>80</v>
      </c>
      <c r="AY195" s="23" t="s">
        <v>133</v>
      </c>
      <c r="BE195" s="231">
        <f>IF(N195="základní",J195,0)</f>
        <v>0</v>
      </c>
      <c r="BF195" s="231">
        <f>IF(N195="snížená",J195,0)</f>
        <v>0</v>
      </c>
      <c r="BG195" s="231">
        <f>IF(N195="zákl. přenesená",J195,0)</f>
        <v>0</v>
      </c>
      <c r="BH195" s="231">
        <f>IF(N195="sníž. přenesená",J195,0)</f>
        <v>0</v>
      </c>
      <c r="BI195" s="231">
        <f>IF(N195="nulová",J195,0)</f>
        <v>0</v>
      </c>
      <c r="BJ195" s="23" t="s">
        <v>78</v>
      </c>
      <c r="BK195" s="231">
        <f>ROUND(I195*H195,2)</f>
        <v>0</v>
      </c>
      <c r="BL195" s="23" t="s">
        <v>153</v>
      </c>
      <c r="BM195" s="23" t="s">
        <v>1408</v>
      </c>
    </row>
    <row r="196" s="1" customFormat="1">
      <c r="B196" s="45"/>
      <c r="C196" s="73"/>
      <c r="D196" s="232" t="s">
        <v>189</v>
      </c>
      <c r="E196" s="73"/>
      <c r="F196" s="233" t="s">
        <v>1409</v>
      </c>
      <c r="G196" s="73"/>
      <c r="H196" s="73"/>
      <c r="I196" s="190"/>
      <c r="J196" s="73"/>
      <c r="K196" s="73"/>
      <c r="L196" s="71"/>
      <c r="M196" s="234"/>
      <c r="N196" s="46"/>
      <c r="O196" s="46"/>
      <c r="P196" s="46"/>
      <c r="Q196" s="46"/>
      <c r="R196" s="46"/>
      <c r="S196" s="46"/>
      <c r="T196" s="94"/>
      <c r="AT196" s="23" t="s">
        <v>189</v>
      </c>
      <c r="AU196" s="23" t="s">
        <v>80</v>
      </c>
    </row>
    <row r="197" s="1" customFormat="1">
      <c r="B197" s="45"/>
      <c r="C197" s="73"/>
      <c r="D197" s="232" t="s">
        <v>141</v>
      </c>
      <c r="E197" s="73"/>
      <c r="F197" s="233" t="s">
        <v>1410</v>
      </c>
      <c r="G197" s="73"/>
      <c r="H197" s="73"/>
      <c r="I197" s="190"/>
      <c r="J197" s="73"/>
      <c r="K197" s="73"/>
      <c r="L197" s="71"/>
      <c r="M197" s="234"/>
      <c r="N197" s="46"/>
      <c r="O197" s="46"/>
      <c r="P197" s="46"/>
      <c r="Q197" s="46"/>
      <c r="R197" s="46"/>
      <c r="S197" s="46"/>
      <c r="T197" s="94"/>
      <c r="AT197" s="23" t="s">
        <v>141</v>
      </c>
      <c r="AU197" s="23" t="s">
        <v>80</v>
      </c>
    </row>
    <row r="198" s="1" customFormat="1" ht="25.5" customHeight="1">
      <c r="B198" s="45"/>
      <c r="C198" s="220" t="s">
        <v>560</v>
      </c>
      <c r="D198" s="220" t="s">
        <v>134</v>
      </c>
      <c r="E198" s="221" t="s">
        <v>1411</v>
      </c>
      <c r="F198" s="222" t="s">
        <v>1412</v>
      </c>
      <c r="G198" s="223" t="s">
        <v>137</v>
      </c>
      <c r="H198" s="224">
        <v>1</v>
      </c>
      <c r="I198" s="225"/>
      <c r="J198" s="226">
        <f>ROUND(I198*H198,2)</f>
        <v>0</v>
      </c>
      <c r="K198" s="222" t="s">
        <v>162</v>
      </c>
      <c r="L198" s="71"/>
      <c r="M198" s="227" t="s">
        <v>21</v>
      </c>
      <c r="N198" s="228" t="s">
        <v>42</v>
      </c>
      <c r="O198" s="46"/>
      <c r="P198" s="229">
        <f>O198*H198</f>
        <v>0</v>
      </c>
      <c r="Q198" s="229">
        <v>0</v>
      </c>
      <c r="R198" s="229">
        <f>Q198*H198</f>
        <v>0</v>
      </c>
      <c r="S198" s="229">
        <v>0</v>
      </c>
      <c r="T198" s="230">
        <f>S198*H198</f>
        <v>0</v>
      </c>
      <c r="AR198" s="23" t="s">
        <v>153</v>
      </c>
      <c r="AT198" s="23" t="s">
        <v>134</v>
      </c>
      <c r="AU198" s="23" t="s">
        <v>80</v>
      </c>
      <c r="AY198" s="23" t="s">
        <v>133</v>
      </c>
      <c r="BE198" s="231">
        <f>IF(N198="základní",J198,0)</f>
        <v>0</v>
      </c>
      <c r="BF198" s="231">
        <f>IF(N198="snížená",J198,0)</f>
        <v>0</v>
      </c>
      <c r="BG198" s="231">
        <f>IF(N198="zákl. přenesená",J198,0)</f>
        <v>0</v>
      </c>
      <c r="BH198" s="231">
        <f>IF(N198="sníž. přenesená",J198,0)</f>
        <v>0</v>
      </c>
      <c r="BI198" s="231">
        <f>IF(N198="nulová",J198,0)</f>
        <v>0</v>
      </c>
      <c r="BJ198" s="23" t="s">
        <v>78</v>
      </c>
      <c r="BK198" s="231">
        <f>ROUND(I198*H198,2)</f>
        <v>0</v>
      </c>
      <c r="BL198" s="23" t="s">
        <v>153</v>
      </c>
      <c r="BM198" s="23" t="s">
        <v>1413</v>
      </c>
    </row>
    <row r="199" s="1" customFormat="1">
      <c r="B199" s="45"/>
      <c r="C199" s="73"/>
      <c r="D199" s="232" t="s">
        <v>189</v>
      </c>
      <c r="E199" s="73"/>
      <c r="F199" s="233" t="s">
        <v>1409</v>
      </c>
      <c r="G199" s="73"/>
      <c r="H199" s="73"/>
      <c r="I199" s="190"/>
      <c r="J199" s="73"/>
      <c r="K199" s="73"/>
      <c r="L199" s="71"/>
      <c r="M199" s="234"/>
      <c r="N199" s="46"/>
      <c r="O199" s="46"/>
      <c r="P199" s="46"/>
      <c r="Q199" s="46"/>
      <c r="R199" s="46"/>
      <c r="S199" s="46"/>
      <c r="T199" s="94"/>
      <c r="AT199" s="23" t="s">
        <v>189</v>
      </c>
      <c r="AU199" s="23" t="s">
        <v>80</v>
      </c>
    </row>
    <row r="200" s="1" customFormat="1">
      <c r="B200" s="45"/>
      <c r="C200" s="73"/>
      <c r="D200" s="232" t="s">
        <v>141</v>
      </c>
      <c r="E200" s="73"/>
      <c r="F200" s="233" t="s">
        <v>1414</v>
      </c>
      <c r="G200" s="73"/>
      <c r="H200" s="73"/>
      <c r="I200" s="190"/>
      <c r="J200" s="73"/>
      <c r="K200" s="73"/>
      <c r="L200" s="71"/>
      <c r="M200" s="234"/>
      <c r="N200" s="46"/>
      <c r="O200" s="46"/>
      <c r="P200" s="46"/>
      <c r="Q200" s="46"/>
      <c r="R200" s="46"/>
      <c r="S200" s="46"/>
      <c r="T200" s="94"/>
      <c r="AT200" s="23" t="s">
        <v>141</v>
      </c>
      <c r="AU200" s="23" t="s">
        <v>80</v>
      </c>
    </row>
    <row r="201" s="1" customFormat="1" ht="25.5" customHeight="1">
      <c r="B201" s="45"/>
      <c r="C201" s="220" t="s">
        <v>565</v>
      </c>
      <c r="D201" s="220" t="s">
        <v>134</v>
      </c>
      <c r="E201" s="221" t="s">
        <v>1415</v>
      </c>
      <c r="F201" s="222" t="s">
        <v>1416</v>
      </c>
      <c r="G201" s="223" t="s">
        <v>137</v>
      </c>
      <c r="H201" s="224">
        <v>1</v>
      </c>
      <c r="I201" s="225"/>
      <c r="J201" s="226">
        <f>ROUND(I201*H201,2)</f>
        <v>0</v>
      </c>
      <c r="K201" s="222" t="s">
        <v>162</v>
      </c>
      <c r="L201" s="71"/>
      <c r="M201" s="227" t="s">
        <v>21</v>
      </c>
      <c r="N201" s="228" t="s">
        <v>42</v>
      </c>
      <c r="O201" s="46"/>
      <c r="P201" s="229">
        <f>O201*H201</f>
        <v>0</v>
      </c>
      <c r="Q201" s="229">
        <v>0.18784999999999999</v>
      </c>
      <c r="R201" s="229">
        <f>Q201*H201</f>
        <v>0.18784999999999999</v>
      </c>
      <c r="S201" s="229">
        <v>0</v>
      </c>
      <c r="T201" s="230">
        <f>S201*H201</f>
        <v>0</v>
      </c>
      <c r="AR201" s="23" t="s">
        <v>153</v>
      </c>
      <c r="AT201" s="23" t="s">
        <v>134</v>
      </c>
      <c r="AU201" s="23" t="s">
        <v>80</v>
      </c>
      <c r="AY201" s="23" t="s">
        <v>133</v>
      </c>
      <c r="BE201" s="231">
        <f>IF(N201="základní",J201,0)</f>
        <v>0</v>
      </c>
      <c r="BF201" s="231">
        <f>IF(N201="snížená",J201,0)</f>
        <v>0</v>
      </c>
      <c r="BG201" s="231">
        <f>IF(N201="zákl. přenesená",J201,0)</f>
        <v>0</v>
      </c>
      <c r="BH201" s="231">
        <f>IF(N201="sníž. přenesená",J201,0)</f>
        <v>0</v>
      </c>
      <c r="BI201" s="231">
        <f>IF(N201="nulová",J201,0)</f>
        <v>0</v>
      </c>
      <c r="BJ201" s="23" t="s">
        <v>78</v>
      </c>
      <c r="BK201" s="231">
        <f>ROUND(I201*H201,2)</f>
        <v>0</v>
      </c>
      <c r="BL201" s="23" t="s">
        <v>153</v>
      </c>
      <c r="BM201" s="23" t="s">
        <v>1417</v>
      </c>
    </row>
    <row r="202" s="1" customFormat="1">
      <c r="B202" s="45"/>
      <c r="C202" s="73"/>
      <c r="D202" s="232" t="s">
        <v>189</v>
      </c>
      <c r="E202" s="73"/>
      <c r="F202" s="233" t="s">
        <v>1409</v>
      </c>
      <c r="G202" s="73"/>
      <c r="H202" s="73"/>
      <c r="I202" s="190"/>
      <c r="J202" s="73"/>
      <c r="K202" s="73"/>
      <c r="L202" s="71"/>
      <c r="M202" s="234"/>
      <c r="N202" s="46"/>
      <c r="O202" s="46"/>
      <c r="P202" s="46"/>
      <c r="Q202" s="46"/>
      <c r="R202" s="46"/>
      <c r="S202" s="46"/>
      <c r="T202" s="94"/>
      <c r="AT202" s="23" t="s">
        <v>189</v>
      </c>
      <c r="AU202" s="23" t="s">
        <v>80</v>
      </c>
    </row>
    <row r="203" s="1" customFormat="1">
      <c r="B203" s="45"/>
      <c r="C203" s="73"/>
      <c r="D203" s="232" t="s">
        <v>141</v>
      </c>
      <c r="E203" s="73"/>
      <c r="F203" s="233" t="s">
        <v>1414</v>
      </c>
      <c r="G203" s="73"/>
      <c r="H203" s="73"/>
      <c r="I203" s="190"/>
      <c r="J203" s="73"/>
      <c r="K203" s="73"/>
      <c r="L203" s="71"/>
      <c r="M203" s="234"/>
      <c r="N203" s="46"/>
      <c r="O203" s="46"/>
      <c r="P203" s="46"/>
      <c r="Q203" s="46"/>
      <c r="R203" s="46"/>
      <c r="S203" s="46"/>
      <c r="T203" s="94"/>
      <c r="AT203" s="23" t="s">
        <v>141</v>
      </c>
      <c r="AU203" s="23" t="s">
        <v>80</v>
      </c>
    </row>
    <row r="204" s="1" customFormat="1" ht="16.5" customHeight="1">
      <c r="B204" s="45"/>
      <c r="C204" s="220" t="s">
        <v>569</v>
      </c>
      <c r="D204" s="220" t="s">
        <v>134</v>
      </c>
      <c r="E204" s="221" t="s">
        <v>1418</v>
      </c>
      <c r="F204" s="222" t="s">
        <v>1419</v>
      </c>
      <c r="G204" s="223" t="s">
        <v>137</v>
      </c>
      <c r="H204" s="224">
        <v>4</v>
      </c>
      <c r="I204" s="225"/>
      <c r="J204" s="226">
        <f>ROUND(I204*H204,2)</f>
        <v>0</v>
      </c>
      <c r="K204" s="222" t="s">
        <v>162</v>
      </c>
      <c r="L204" s="71"/>
      <c r="M204" s="227" t="s">
        <v>21</v>
      </c>
      <c r="N204" s="228" t="s">
        <v>42</v>
      </c>
      <c r="O204" s="46"/>
      <c r="P204" s="229">
        <f>O204*H204</f>
        <v>0</v>
      </c>
      <c r="Q204" s="229">
        <v>0.12303</v>
      </c>
      <c r="R204" s="229">
        <f>Q204*H204</f>
        <v>0.49212</v>
      </c>
      <c r="S204" s="229">
        <v>0</v>
      </c>
      <c r="T204" s="230">
        <f>S204*H204</f>
        <v>0</v>
      </c>
      <c r="AR204" s="23" t="s">
        <v>153</v>
      </c>
      <c r="AT204" s="23" t="s">
        <v>134</v>
      </c>
      <c r="AU204" s="23" t="s">
        <v>80</v>
      </c>
      <c r="AY204" s="23" t="s">
        <v>133</v>
      </c>
      <c r="BE204" s="231">
        <f>IF(N204="základní",J204,0)</f>
        <v>0</v>
      </c>
      <c r="BF204" s="231">
        <f>IF(N204="snížená",J204,0)</f>
        <v>0</v>
      </c>
      <c r="BG204" s="231">
        <f>IF(N204="zákl. přenesená",J204,0)</f>
        <v>0</v>
      </c>
      <c r="BH204" s="231">
        <f>IF(N204="sníž. přenesená",J204,0)</f>
        <v>0</v>
      </c>
      <c r="BI204" s="231">
        <f>IF(N204="nulová",J204,0)</f>
        <v>0</v>
      </c>
      <c r="BJ204" s="23" t="s">
        <v>78</v>
      </c>
      <c r="BK204" s="231">
        <f>ROUND(I204*H204,2)</f>
        <v>0</v>
      </c>
      <c r="BL204" s="23" t="s">
        <v>153</v>
      </c>
      <c r="BM204" s="23" t="s">
        <v>1420</v>
      </c>
    </row>
    <row r="205" s="1" customFormat="1">
      <c r="B205" s="45"/>
      <c r="C205" s="73"/>
      <c r="D205" s="232" t="s">
        <v>189</v>
      </c>
      <c r="E205" s="73"/>
      <c r="F205" s="233" t="s">
        <v>1421</v>
      </c>
      <c r="G205" s="73"/>
      <c r="H205" s="73"/>
      <c r="I205" s="190"/>
      <c r="J205" s="73"/>
      <c r="K205" s="73"/>
      <c r="L205" s="71"/>
      <c r="M205" s="234"/>
      <c r="N205" s="46"/>
      <c r="O205" s="46"/>
      <c r="P205" s="46"/>
      <c r="Q205" s="46"/>
      <c r="R205" s="46"/>
      <c r="S205" s="46"/>
      <c r="T205" s="94"/>
      <c r="AT205" s="23" t="s">
        <v>189</v>
      </c>
      <c r="AU205" s="23" t="s">
        <v>80</v>
      </c>
    </row>
    <row r="206" s="1" customFormat="1" ht="25.5" customHeight="1">
      <c r="B206" s="45"/>
      <c r="C206" s="273" t="s">
        <v>573</v>
      </c>
      <c r="D206" s="273" t="s">
        <v>293</v>
      </c>
      <c r="E206" s="274" t="s">
        <v>1422</v>
      </c>
      <c r="F206" s="275" t="s">
        <v>1423</v>
      </c>
      <c r="G206" s="276" t="s">
        <v>137</v>
      </c>
      <c r="H206" s="277">
        <v>4</v>
      </c>
      <c r="I206" s="278"/>
      <c r="J206" s="279">
        <f>ROUND(I206*H206,2)</f>
        <v>0</v>
      </c>
      <c r="K206" s="275" t="s">
        <v>162</v>
      </c>
      <c r="L206" s="280"/>
      <c r="M206" s="281" t="s">
        <v>21</v>
      </c>
      <c r="N206" s="282" t="s">
        <v>42</v>
      </c>
      <c r="O206" s="46"/>
      <c r="P206" s="229">
        <f>O206*H206</f>
        <v>0</v>
      </c>
      <c r="Q206" s="229">
        <v>0.013299999999999999</v>
      </c>
      <c r="R206" s="229">
        <f>Q206*H206</f>
        <v>0.053199999999999997</v>
      </c>
      <c r="S206" s="229">
        <v>0</v>
      </c>
      <c r="T206" s="230">
        <f>S206*H206</f>
        <v>0</v>
      </c>
      <c r="AR206" s="23" t="s">
        <v>174</v>
      </c>
      <c r="AT206" s="23" t="s">
        <v>293</v>
      </c>
      <c r="AU206" s="23" t="s">
        <v>80</v>
      </c>
      <c r="AY206" s="23" t="s">
        <v>133</v>
      </c>
      <c r="BE206" s="231">
        <f>IF(N206="základní",J206,0)</f>
        <v>0</v>
      </c>
      <c r="BF206" s="231">
        <f>IF(N206="snížená",J206,0)</f>
        <v>0</v>
      </c>
      <c r="BG206" s="231">
        <f>IF(N206="zákl. přenesená",J206,0)</f>
        <v>0</v>
      </c>
      <c r="BH206" s="231">
        <f>IF(N206="sníž. přenesená",J206,0)</f>
        <v>0</v>
      </c>
      <c r="BI206" s="231">
        <f>IF(N206="nulová",J206,0)</f>
        <v>0</v>
      </c>
      <c r="BJ206" s="23" t="s">
        <v>78</v>
      </c>
      <c r="BK206" s="231">
        <f>ROUND(I206*H206,2)</f>
        <v>0</v>
      </c>
      <c r="BL206" s="23" t="s">
        <v>153</v>
      </c>
      <c r="BM206" s="23" t="s">
        <v>1424</v>
      </c>
    </row>
    <row r="207" s="1" customFormat="1" ht="16.5" customHeight="1">
      <c r="B207" s="45"/>
      <c r="C207" s="220" t="s">
        <v>577</v>
      </c>
      <c r="D207" s="220" t="s">
        <v>134</v>
      </c>
      <c r="E207" s="221" t="s">
        <v>1425</v>
      </c>
      <c r="F207" s="222" t="s">
        <v>1426</v>
      </c>
      <c r="G207" s="223" t="s">
        <v>137</v>
      </c>
      <c r="H207" s="224">
        <v>3</v>
      </c>
      <c r="I207" s="225"/>
      <c r="J207" s="226">
        <f>ROUND(I207*H207,2)</f>
        <v>0</v>
      </c>
      <c r="K207" s="222" t="s">
        <v>162</v>
      </c>
      <c r="L207" s="71"/>
      <c r="M207" s="227" t="s">
        <v>21</v>
      </c>
      <c r="N207" s="228" t="s">
        <v>42</v>
      </c>
      <c r="O207" s="46"/>
      <c r="P207" s="229">
        <f>O207*H207</f>
        <v>0</v>
      </c>
      <c r="Q207" s="229">
        <v>0.32906000000000002</v>
      </c>
      <c r="R207" s="229">
        <f>Q207*H207</f>
        <v>0.98718000000000006</v>
      </c>
      <c r="S207" s="229">
        <v>0</v>
      </c>
      <c r="T207" s="230">
        <f>S207*H207</f>
        <v>0</v>
      </c>
      <c r="AR207" s="23" t="s">
        <v>153</v>
      </c>
      <c r="AT207" s="23" t="s">
        <v>134</v>
      </c>
      <c r="AU207" s="23" t="s">
        <v>80</v>
      </c>
      <c r="AY207" s="23" t="s">
        <v>133</v>
      </c>
      <c r="BE207" s="231">
        <f>IF(N207="základní",J207,0)</f>
        <v>0</v>
      </c>
      <c r="BF207" s="231">
        <f>IF(N207="snížená",J207,0)</f>
        <v>0</v>
      </c>
      <c r="BG207" s="231">
        <f>IF(N207="zákl. přenesená",J207,0)</f>
        <v>0</v>
      </c>
      <c r="BH207" s="231">
        <f>IF(N207="sníž. přenesená",J207,0)</f>
        <v>0</v>
      </c>
      <c r="BI207" s="231">
        <f>IF(N207="nulová",J207,0)</f>
        <v>0</v>
      </c>
      <c r="BJ207" s="23" t="s">
        <v>78</v>
      </c>
      <c r="BK207" s="231">
        <f>ROUND(I207*H207,2)</f>
        <v>0</v>
      </c>
      <c r="BL207" s="23" t="s">
        <v>153</v>
      </c>
      <c r="BM207" s="23" t="s">
        <v>1427</v>
      </c>
    </row>
    <row r="208" s="1" customFormat="1">
      <c r="B208" s="45"/>
      <c r="C208" s="73"/>
      <c r="D208" s="232" t="s">
        <v>189</v>
      </c>
      <c r="E208" s="73"/>
      <c r="F208" s="233" t="s">
        <v>1421</v>
      </c>
      <c r="G208" s="73"/>
      <c r="H208" s="73"/>
      <c r="I208" s="190"/>
      <c r="J208" s="73"/>
      <c r="K208" s="73"/>
      <c r="L208" s="71"/>
      <c r="M208" s="234"/>
      <c r="N208" s="46"/>
      <c r="O208" s="46"/>
      <c r="P208" s="46"/>
      <c r="Q208" s="46"/>
      <c r="R208" s="46"/>
      <c r="S208" s="46"/>
      <c r="T208" s="94"/>
      <c r="AT208" s="23" t="s">
        <v>189</v>
      </c>
      <c r="AU208" s="23" t="s">
        <v>80</v>
      </c>
    </row>
    <row r="209" s="1" customFormat="1" ht="16.5" customHeight="1">
      <c r="B209" s="45"/>
      <c r="C209" s="273" t="s">
        <v>582</v>
      </c>
      <c r="D209" s="273" t="s">
        <v>293</v>
      </c>
      <c r="E209" s="274" t="s">
        <v>1428</v>
      </c>
      <c r="F209" s="275" t="s">
        <v>1429</v>
      </c>
      <c r="G209" s="276" t="s">
        <v>137</v>
      </c>
      <c r="H209" s="277">
        <v>3</v>
      </c>
      <c r="I209" s="278"/>
      <c r="J209" s="279">
        <f>ROUND(I209*H209,2)</f>
        <v>0</v>
      </c>
      <c r="K209" s="275" t="s">
        <v>162</v>
      </c>
      <c r="L209" s="280"/>
      <c r="M209" s="281" t="s">
        <v>21</v>
      </c>
      <c r="N209" s="282" t="s">
        <v>42</v>
      </c>
      <c r="O209" s="46"/>
      <c r="P209" s="229">
        <f>O209*H209</f>
        <v>0</v>
      </c>
      <c r="Q209" s="229">
        <v>0.029499999999999998</v>
      </c>
      <c r="R209" s="229">
        <f>Q209*H209</f>
        <v>0.088499999999999995</v>
      </c>
      <c r="S209" s="229">
        <v>0</v>
      </c>
      <c r="T209" s="230">
        <f>S209*H209</f>
        <v>0</v>
      </c>
      <c r="AR209" s="23" t="s">
        <v>174</v>
      </c>
      <c r="AT209" s="23" t="s">
        <v>293</v>
      </c>
      <c r="AU209" s="23" t="s">
        <v>80</v>
      </c>
      <c r="AY209" s="23" t="s">
        <v>133</v>
      </c>
      <c r="BE209" s="231">
        <f>IF(N209="základní",J209,0)</f>
        <v>0</v>
      </c>
      <c r="BF209" s="231">
        <f>IF(N209="snížená",J209,0)</f>
        <v>0</v>
      </c>
      <c r="BG209" s="231">
        <f>IF(N209="zákl. přenesená",J209,0)</f>
        <v>0</v>
      </c>
      <c r="BH209" s="231">
        <f>IF(N209="sníž. přenesená",J209,0)</f>
        <v>0</v>
      </c>
      <c r="BI209" s="231">
        <f>IF(N209="nulová",J209,0)</f>
        <v>0</v>
      </c>
      <c r="BJ209" s="23" t="s">
        <v>78</v>
      </c>
      <c r="BK209" s="231">
        <f>ROUND(I209*H209,2)</f>
        <v>0</v>
      </c>
      <c r="BL209" s="23" t="s">
        <v>153</v>
      </c>
      <c r="BM209" s="23" t="s">
        <v>1430</v>
      </c>
    </row>
    <row r="210" s="1" customFormat="1" ht="16.5" customHeight="1">
      <c r="B210" s="45"/>
      <c r="C210" s="220" t="s">
        <v>587</v>
      </c>
      <c r="D210" s="220" t="s">
        <v>134</v>
      </c>
      <c r="E210" s="221" t="s">
        <v>1431</v>
      </c>
      <c r="F210" s="222" t="s">
        <v>1432</v>
      </c>
      <c r="G210" s="223" t="s">
        <v>236</v>
      </c>
      <c r="H210" s="224">
        <v>177</v>
      </c>
      <c r="I210" s="225"/>
      <c r="J210" s="226">
        <f>ROUND(I210*H210,2)</f>
        <v>0</v>
      </c>
      <c r="K210" s="222" t="s">
        <v>162</v>
      </c>
      <c r="L210" s="71"/>
      <c r="M210" s="227" t="s">
        <v>21</v>
      </c>
      <c r="N210" s="228" t="s">
        <v>42</v>
      </c>
      <c r="O210" s="46"/>
      <c r="P210" s="229">
        <f>O210*H210</f>
        <v>0</v>
      </c>
      <c r="Q210" s="229">
        <v>0.00019000000000000001</v>
      </c>
      <c r="R210" s="229">
        <f>Q210*H210</f>
        <v>0.03363</v>
      </c>
      <c r="S210" s="229">
        <v>0</v>
      </c>
      <c r="T210" s="230">
        <f>S210*H210</f>
        <v>0</v>
      </c>
      <c r="AR210" s="23" t="s">
        <v>153</v>
      </c>
      <c r="AT210" s="23" t="s">
        <v>134</v>
      </c>
      <c r="AU210" s="23" t="s">
        <v>80</v>
      </c>
      <c r="AY210" s="23" t="s">
        <v>133</v>
      </c>
      <c r="BE210" s="231">
        <f>IF(N210="základní",J210,0)</f>
        <v>0</v>
      </c>
      <c r="BF210" s="231">
        <f>IF(N210="snížená",J210,0)</f>
        <v>0</v>
      </c>
      <c r="BG210" s="231">
        <f>IF(N210="zákl. přenesená",J210,0)</f>
        <v>0</v>
      </c>
      <c r="BH210" s="231">
        <f>IF(N210="sníž. přenesená",J210,0)</f>
        <v>0</v>
      </c>
      <c r="BI210" s="231">
        <f>IF(N210="nulová",J210,0)</f>
        <v>0</v>
      </c>
      <c r="BJ210" s="23" t="s">
        <v>78</v>
      </c>
      <c r="BK210" s="231">
        <f>ROUND(I210*H210,2)</f>
        <v>0</v>
      </c>
      <c r="BL210" s="23" t="s">
        <v>153</v>
      </c>
      <c r="BM210" s="23" t="s">
        <v>1433</v>
      </c>
    </row>
    <row r="211" s="1" customFormat="1" ht="16.5" customHeight="1">
      <c r="B211" s="45"/>
      <c r="C211" s="220" t="s">
        <v>591</v>
      </c>
      <c r="D211" s="220" t="s">
        <v>134</v>
      </c>
      <c r="E211" s="221" t="s">
        <v>1434</v>
      </c>
      <c r="F211" s="222" t="s">
        <v>1435</v>
      </c>
      <c r="G211" s="223" t="s">
        <v>236</v>
      </c>
      <c r="H211" s="224">
        <v>177</v>
      </c>
      <c r="I211" s="225"/>
      <c r="J211" s="226">
        <f>ROUND(I211*H211,2)</f>
        <v>0</v>
      </c>
      <c r="K211" s="222" t="s">
        <v>162</v>
      </c>
      <c r="L211" s="71"/>
      <c r="M211" s="227" t="s">
        <v>21</v>
      </c>
      <c r="N211" s="283" t="s">
        <v>42</v>
      </c>
      <c r="O211" s="236"/>
      <c r="P211" s="284">
        <f>O211*H211</f>
        <v>0</v>
      </c>
      <c r="Q211" s="284">
        <v>6.0000000000000002E-05</v>
      </c>
      <c r="R211" s="284">
        <f>Q211*H211</f>
        <v>0.010620000000000001</v>
      </c>
      <c r="S211" s="284">
        <v>0</v>
      </c>
      <c r="T211" s="285">
        <f>S211*H211</f>
        <v>0</v>
      </c>
      <c r="AR211" s="23" t="s">
        <v>153</v>
      </c>
      <c r="AT211" s="23" t="s">
        <v>134</v>
      </c>
      <c r="AU211" s="23" t="s">
        <v>80</v>
      </c>
      <c r="AY211" s="23" t="s">
        <v>133</v>
      </c>
      <c r="BE211" s="231">
        <f>IF(N211="základní",J211,0)</f>
        <v>0</v>
      </c>
      <c r="BF211" s="231">
        <f>IF(N211="snížená",J211,0)</f>
        <v>0</v>
      </c>
      <c r="BG211" s="231">
        <f>IF(N211="zákl. přenesená",J211,0)</f>
        <v>0</v>
      </c>
      <c r="BH211" s="231">
        <f>IF(N211="sníž. přenesená",J211,0)</f>
        <v>0</v>
      </c>
      <c r="BI211" s="231">
        <f>IF(N211="nulová",J211,0)</f>
        <v>0</v>
      </c>
      <c r="BJ211" s="23" t="s">
        <v>78</v>
      </c>
      <c r="BK211" s="231">
        <f>ROUND(I211*H211,2)</f>
        <v>0</v>
      </c>
      <c r="BL211" s="23" t="s">
        <v>153</v>
      </c>
      <c r="BM211" s="23" t="s">
        <v>1436</v>
      </c>
    </row>
    <row r="212" s="1" customFormat="1" ht="6.96" customHeight="1">
      <c r="B212" s="66"/>
      <c r="C212" s="67"/>
      <c r="D212" s="67"/>
      <c r="E212" s="67"/>
      <c r="F212" s="67"/>
      <c r="G212" s="67"/>
      <c r="H212" s="67"/>
      <c r="I212" s="165"/>
      <c r="J212" s="67"/>
      <c r="K212" s="67"/>
      <c r="L212" s="71"/>
    </row>
  </sheetData>
  <sheetProtection sheet="1" autoFilter="0" formatColumns="0" formatRows="0" objects="1" scenarios="1" spinCount="100000" saltValue="jmx56B0IxDgUpO0Jkv/1dx4GZft0g9opBX76v5hvLW4EvHi9eYtHWyr72hOM8zZSwwgebqFHpk2tz8HQicsVwQ==" hashValue="OKfD11e9JHvRHfKHeHyzhR9uFJxW2c6KNEISW1mX8WrNYtqa1pqnh2xX2/t2WB/1+HWndZDSW8xr59vg+qBKIg==" algorithmName="SHA-512" password="CC35"/>
  <autoFilter ref="C79:K211"/>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99</v>
      </c>
      <c r="G1" s="138" t="s">
        <v>100</v>
      </c>
      <c r="H1" s="138"/>
      <c r="I1" s="139"/>
      <c r="J1" s="138" t="s">
        <v>101</v>
      </c>
      <c r="K1" s="137" t="s">
        <v>102</v>
      </c>
      <c r="L1" s="138" t="s">
        <v>103</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98</v>
      </c>
    </row>
    <row r="3" ht="6.96" customHeight="1">
      <c r="B3" s="24"/>
      <c r="C3" s="25"/>
      <c r="D3" s="25"/>
      <c r="E3" s="25"/>
      <c r="F3" s="25"/>
      <c r="G3" s="25"/>
      <c r="H3" s="25"/>
      <c r="I3" s="140"/>
      <c r="J3" s="25"/>
      <c r="K3" s="26"/>
      <c r="AT3" s="23" t="s">
        <v>80</v>
      </c>
    </row>
    <row r="4" ht="36.96" customHeight="1">
      <c r="B4" s="27"/>
      <c r="C4" s="28"/>
      <c r="D4" s="29" t="s">
        <v>104</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HOLOUBKOV – II/605 PRŮTAH – 1.etapa</v>
      </c>
      <c r="F7" s="39"/>
      <c r="G7" s="39"/>
      <c r="H7" s="39"/>
      <c r="I7" s="141"/>
      <c r="J7" s="28"/>
      <c r="K7" s="30"/>
    </row>
    <row r="8" s="1" customFormat="1">
      <c r="B8" s="45"/>
      <c r="C8" s="46"/>
      <c r="D8" s="39" t="s">
        <v>105</v>
      </c>
      <c r="E8" s="46"/>
      <c r="F8" s="46"/>
      <c r="G8" s="46"/>
      <c r="H8" s="46"/>
      <c r="I8" s="143"/>
      <c r="J8" s="46"/>
      <c r="K8" s="50"/>
    </row>
    <row r="9" s="1" customFormat="1" ht="36.96" customHeight="1">
      <c r="B9" s="45"/>
      <c r="C9" s="46"/>
      <c r="D9" s="46"/>
      <c r="E9" s="144" t="s">
        <v>1437</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20. 12. 2017</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tr">
        <f>IF('Rekapitulace stavby'!AN16="","",'Rekapitulace stavby'!AN16)</f>
        <v/>
      </c>
      <c r="K20" s="50"/>
    </row>
    <row r="21" s="1" customFormat="1" ht="18" customHeight="1">
      <c r="B21" s="45"/>
      <c r="C21" s="46"/>
      <c r="D21" s="46"/>
      <c r="E21" s="34" t="str">
        <f>IF('Rekapitulace stavby'!E17="","",'Rekapitulace stavby'!E17)</f>
        <v xml:space="preserve"> </v>
      </c>
      <c r="F21" s="46"/>
      <c r="G21" s="46"/>
      <c r="H21" s="46"/>
      <c r="I21" s="145" t="s">
        <v>30</v>
      </c>
      <c r="J21" s="34" t="str">
        <f>IF('Rekapitulace stavby'!AN17="","",'Rekapitulace stavby'!AN17)</f>
        <v/>
      </c>
      <c r="K21" s="50"/>
    </row>
    <row r="22" s="1" customFormat="1" ht="6.96" customHeight="1">
      <c r="B22" s="45"/>
      <c r="C22" s="46"/>
      <c r="D22" s="46"/>
      <c r="E22" s="46"/>
      <c r="F22" s="46"/>
      <c r="G22" s="46"/>
      <c r="H22" s="46"/>
      <c r="I22" s="143"/>
      <c r="J22" s="46"/>
      <c r="K22" s="50"/>
    </row>
    <row r="23" s="1" customFormat="1" ht="14.4" customHeight="1">
      <c r="B23" s="45"/>
      <c r="C23" s="46"/>
      <c r="D23" s="39" t="s">
        <v>35</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37</v>
      </c>
      <c r="E27" s="46"/>
      <c r="F27" s="46"/>
      <c r="G27" s="46"/>
      <c r="H27" s="46"/>
      <c r="I27" s="143"/>
      <c r="J27" s="154">
        <f>ROUND(J83,2)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39</v>
      </c>
      <c r="G29" s="46"/>
      <c r="H29" s="46"/>
      <c r="I29" s="155" t="s">
        <v>38</v>
      </c>
      <c r="J29" s="51" t="s">
        <v>40</v>
      </c>
      <c r="K29" s="50"/>
    </row>
    <row r="30" s="1" customFormat="1" ht="14.4" customHeight="1">
      <c r="B30" s="45"/>
      <c r="C30" s="46"/>
      <c r="D30" s="54" t="s">
        <v>41</v>
      </c>
      <c r="E30" s="54" t="s">
        <v>42</v>
      </c>
      <c r="F30" s="156">
        <f>ROUND(SUM(BE83:BE141), 2)</f>
        <v>0</v>
      </c>
      <c r="G30" s="46"/>
      <c r="H30" s="46"/>
      <c r="I30" s="157">
        <v>0.20999999999999999</v>
      </c>
      <c r="J30" s="156">
        <f>ROUND(ROUND((SUM(BE83:BE141)), 2)*I30, 2)</f>
        <v>0</v>
      </c>
      <c r="K30" s="50"/>
    </row>
    <row r="31" s="1" customFormat="1" ht="14.4" customHeight="1">
      <c r="B31" s="45"/>
      <c r="C31" s="46"/>
      <c r="D31" s="46"/>
      <c r="E31" s="54" t="s">
        <v>43</v>
      </c>
      <c r="F31" s="156">
        <f>ROUND(SUM(BF83:BF141), 2)</f>
        <v>0</v>
      </c>
      <c r="G31" s="46"/>
      <c r="H31" s="46"/>
      <c r="I31" s="157">
        <v>0.14999999999999999</v>
      </c>
      <c r="J31" s="156">
        <f>ROUND(ROUND((SUM(BF83:BF141)), 2)*I31, 2)</f>
        <v>0</v>
      </c>
      <c r="K31" s="50"/>
    </row>
    <row r="32" hidden="1" s="1" customFormat="1" ht="14.4" customHeight="1">
      <c r="B32" s="45"/>
      <c r="C32" s="46"/>
      <c r="D32" s="46"/>
      <c r="E32" s="54" t="s">
        <v>44</v>
      </c>
      <c r="F32" s="156">
        <f>ROUND(SUM(BG83:BG141), 2)</f>
        <v>0</v>
      </c>
      <c r="G32" s="46"/>
      <c r="H32" s="46"/>
      <c r="I32" s="157">
        <v>0.20999999999999999</v>
      </c>
      <c r="J32" s="156">
        <v>0</v>
      </c>
      <c r="K32" s="50"/>
    </row>
    <row r="33" hidden="1" s="1" customFormat="1" ht="14.4" customHeight="1">
      <c r="B33" s="45"/>
      <c r="C33" s="46"/>
      <c r="D33" s="46"/>
      <c r="E33" s="54" t="s">
        <v>45</v>
      </c>
      <c r="F33" s="156">
        <f>ROUND(SUM(BH83:BH141), 2)</f>
        <v>0</v>
      </c>
      <c r="G33" s="46"/>
      <c r="H33" s="46"/>
      <c r="I33" s="157">
        <v>0.14999999999999999</v>
      </c>
      <c r="J33" s="156">
        <v>0</v>
      </c>
      <c r="K33" s="50"/>
    </row>
    <row r="34" hidden="1" s="1" customFormat="1" ht="14.4" customHeight="1">
      <c r="B34" s="45"/>
      <c r="C34" s="46"/>
      <c r="D34" s="46"/>
      <c r="E34" s="54" t="s">
        <v>46</v>
      </c>
      <c r="F34" s="156">
        <f>ROUND(SUM(BI83:BI141),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47</v>
      </c>
      <c r="E36" s="97"/>
      <c r="F36" s="97"/>
      <c r="G36" s="160" t="s">
        <v>48</v>
      </c>
      <c r="H36" s="161" t="s">
        <v>49</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107</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HOLOUBKOV – II/605 PRŮTAH – 1.etapa</v>
      </c>
      <c r="F45" s="39"/>
      <c r="G45" s="39"/>
      <c r="H45" s="39"/>
      <c r="I45" s="143"/>
      <c r="J45" s="46"/>
      <c r="K45" s="50"/>
    </row>
    <row r="46" s="1" customFormat="1" ht="14.4" customHeight="1">
      <c r="B46" s="45"/>
      <c r="C46" s="39" t="s">
        <v>105</v>
      </c>
      <c r="D46" s="46"/>
      <c r="E46" s="46"/>
      <c r="F46" s="46"/>
      <c r="G46" s="46"/>
      <c r="H46" s="46"/>
      <c r="I46" s="143"/>
      <c r="J46" s="46"/>
      <c r="K46" s="50"/>
    </row>
    <row r="47" s="1" customFormat="1" ht="17.25" customHeight="1">
      <c r="B47" s="45"/>
      <c r="C47" s="46"/>
      <c r="D47" s="46"/>
      <c r="E47" s="144" t="str">
        <f>E9</f>
        <v>SO 301.1 - Dešťová kanalizace</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 xml:space="preserve"> </v>
      </c>
      <c r="G49" s="46"/>
      <c r="H49" s="46"/>
      <c r="I49" s="145" t="s">
        <v>25</v>
      </c>
      <c r="J49" s="146" t="str">
        <f>IF(J12="","",J12)</f>
        <v>20. 12. 2017</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SÚSPK a Obec Holoubkov</v>
      </c>
      <c r="G51" s="46"/>
      <c r="H51" s="46"/>
      <c r="I51" s="145" t="s">
        <v>33</v>
      </c>
      <c r="J51" s="43" t="str">
        <f>E21</f>
        <v xml:space="preserve"> </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108</v>
      </c>
      <c r="D54" s="158"/>
      <c r="E54" s="158"/>
      <c r="F54" s="158"/>
      <c r="G54" s="158"/>
      <c r="H54" s="158"/>
      <c r="I54" s="172"/>
      <c r="J54" s="173" t="s">
        <v>109</v>
      </c>
      <c r="K54" s="174"/>
    </row>
    <row r="55" s="1" customFormat="1" ht="10.32" customHeight="1">
      <c r="B55" s="45"/>
      <c r="C55" s="46"/>
      <c r="D55" s="46"/>
      <c r="E55" s="46"/>
      <c r="F55" s="46"/>
      <c r="G55" s="46"/>
      <c r="H55" s="46"/>
      <c r="I55" s="143"/>
      <c r="J55" s="46"/>
      <c r="K55" s="50"/>
    </row>
    <row r="56" s="1" customFormat="1" ht="29.28" customHeight="1">
      <c r="B56" s="45"/>
      <c r="C56" s="175" t="s">
        <v>110</v>
      </c>
      <c r="D56" s="46"/>
      <c r="E56" s="46"/>
      <c r="F56" s="46"/>
      <c r="G56" s="46"/>
      <c r="H56" s="46"/>
      <c r="I56" s="143"/>
      <c r="J56" s="154">
        <f>J83</f>
        <v>0</v>
      </c>
      <c r="K56" s="50"/>
      <c r="AU56" s="23" t="s">
        <v>111</v>
      </c>
    </row>
    <row r="57" s="7" customFormat="1" ht="24.96" customHeight="1">
      <c r="B57" s="176"/>
      <c r="C57" s="177"/>
      <c r="D57" s="178" t="s">
        <v>179</v>
      </c>
      <c r="E57" s="179"/>
      <c r="F57" s="179"/>
      <c r="G57" s="179"/>
      <c r="H57" s="179"/>
      <c r="I57" s="180"/>
      <c r="J57" s="181">
        <f>J84</f>
        <v>0</v>
      </c>
      <c r="K57" s="182"/>
    </row>
    <row r="58" s="8" customFormat="1" ht="19.92" customHeight="1">
      <c r="B58" s="183"/>
      <c r="C58" s="184"/>
      <c r="D58" s="185" t="s">
        <v>180</v>
      </c>
      <c r="E58" s="186"/>
      <c r="F58" s="186"/>
      <c r="G58" s="186"/>
      <c r="H58" s="186"/>
      <c r="I58" s="187"/>
      <c r="J58" s="188">
        <f>J85</f>
        <v>0</v>
      </c>
      <c r="K58" s="189"/>
    </row>
    <row r="59" s="8" customFormat="1" ht="19.92" customHeight="1">
      <c r="B59" s="183"/>
      <c r="C59" s="184"/>
      <c r="D59" s="185" t="s">
        <v>221</v>
      </c>
      <c r="E59" s="186"/>
      <c r="F59" s="186"/>
      <c r="G59" s="186"/>
      <c r="H59" s="186"/>
      <c r="I59" s="187"/>
      <c r="J59" s="188">
        <f>J97</f>
        <v>0</v>
      </c>
      <c r="K59" s="189"/>
    </row>
    <row r="60" s="8" customFormat="1" ht="19.92" customHeight="1">
      <c r="B60" s="183"/>
      <c r="C60" s="184"/>
      <c r="D60" s="185" t="s">
        <v>222</v>
      </c>
      <c r="E60" s="186"/>
      <c r="F60" s="186"/>
      <c r="G60" s="186"/>
      <c r="H60" s="186"/>
      <c r="I60" s="187"/>
      <c r="J60" s="188">
        <f>J101</f>
        <v>0</v>
      </c>
      <c r="K60" s="189"/>
    </row>
    <row r="61" s="8" customFormat="1" ht="19.92" customHeight="1">
      <c r="B61" s="183"/>
      <c r="C61" s="184"/>
      <c r="D61" s="185" t="s">
        <v>181</v>
      </c>
      <c r="E61" s="186"/>
      <c r="F61" s="186"/>
      <c r="G61" s="186"/>
      <c r="H61" s="186"/>
      <c r="I61" s="187"/>
      <c r="J61" s="188">
        <f>J105</f>
        <v>0</v>
      </c>
      <c r="K61" s="189"/>
    </row>
    <row r="62" s="8" customFormat="1" ht="19.92" customHeight="1">
      <c r="B62" s="183"/>
      <c r="C62" s="184"/>
      <c r="D62" s="185" t="s">
        <v>223</v>
      </c>
      <c r="E62" s="186"/>
      <c r="F62" s="186"/>
      <c r="G62" s="186"/>
      <c r="H62" s="186"/>
      <c r="I62" s="187"/>
      <c r="J62" s="188">
        <f>J111</f>
        <v>0</v>
      </c>
      <c r="K62" s="189"/>
    </row>
    <row r="63" s="8" customFormat="1" ht="19.92" customHeight="1">
      <c r="B63" s="183"/>
      <c r="C63" s="184"/>
      <c r="D63" s="185" t="s">
        <v>225</v>
      </c>
      <c r="E63" s="186"/>
      <c r="F63" s="186"/>
      <c r="G63" s="186"/>
      <c r="H63" s="186"/>
      <c r="I63" s="187"/>
      <c r="J63" s="188">
        <f>J138</f>
        <v>0</v>
      </c>
      <c r="K63" s="189"/>
    </row>
    <row r="64" s="1" customFormat="1" ht="21.84" customHeight="1">
      <c r="B64" s="45"/>
      <c r="C64" s="46"/>
      <c r="D64" s="46"/>
      <c r="E64" s="46"/>
      <c r="F64" s="46"/>
      <c r="G64" s="46"/>
      <c r="H64" s="46"/>
      <c r="I64" s="143"/>
      <c r="J64" s="46"/>
      <c r="K64" s="50"/>
    </row>
    <row r="65" s="1" customFormat="1" ht="6.96" customHeight="1">
      <c r="B65" s="66"/>
      <c r="C65" s="67"/>
      <c r="D65" s="67"/>
      <c r="E65" s="67"/>
      <c r="F65" s="67"/>
      <c r="G65" s="67"/>
      <c r="H65" s="67"/>
      <c r="I65" s="165"/>
      <c r="J65" s="67"/>
      <c r="K65" s="68"/>
    </row>
    <row r="69" s="1" customFormat="1" ht="6.96" customHeight="1">
      <c r="B69" s="69"/>
      <c r="C69" s="70"/>
      <c r="D69" s="70"/>
      <c r="E69" s="70"/>
      <c r="F69" s="70"/>
      <c r="G69" s="70"/>
      <c r="H69" s="70"/>
      <c r="I69" s="168"/>
      <c r="J69" s="70"/>
      <c r="K69" s="70"/>
      <c r="L69" s="71"/>
    </row>
    <row r="70" s="1" customFormat="1" ht="36.96" customHeight="1">
      <c r="B70" s="45"/>
      <c r="C70" s="72" t="s">
        <v>116</v>
      </c>
      <c r="D70" s="73"/>
      <c r="E70" s="73"/>
      <c r="F70" s="73"/>
      <c r="G70" s="73"/>
      <c r="H70" s="73"/>
      <c r="I70" s="190"/>
      <c r="J70" s="73"/>
      <c r="K70" s="73"/>
      <c r="L70" s="71"/>
    </row>
    <row r="71" s="1" customFormat="1" ht="6.96" customHeight="1">
      <c r="B71" s="45"/>
      <c r="C71" s="73"/>
      <c r="D71" s="73"/>
      <c r="E71" s="73"/>
      <c r="F71" s="73"/>
      <c r="G71" s="73"/>
      <c r="H71" s="73"/>
      <c r="I71" s="190"/>
      <c r="J71" s="73"/>
      <c r="K71" s="73"/>
      <c r="L71" s="71"/>
    </row>
    <row r="72" s="1" customFormat="1" ht="14.4" customHeight="1">
      <c r="B72" s="45"/>
      <c r="C72" s="75" t="s">
        <v>18</v>
      </c>
      <c r="D72" s="73"/>
      <c r="E72" s="73"/>
      <c r="F72" s="73"/>
      <c r="G72" s="73"/>
      <c r="H72" s="73"/>
      <c r="I72" s="190"/>
      <c r="J72" s="73"/>
      <c r="K72" s="73"/>
      <c r="L72" s="71"/>
    </row>
    <row r="73" s="1" customFormat="1" ht="16.5" customHeight="1">
      <c r="B73" s="45"/>
      <c r="C73" s="73"/>
      <c r="D73" s="73"/>
      <c r="E73" s="191" t="str">
        <f>E7</f>
        <v>HOLOUBKOV – II/605 PRŮTAH – 1.etapa</v>
      </c>
      <c r="F73" s="75"/>
      <c r="G73" s="75"/>
      <c r="H73" s="75"/>
      <c r="I73" s="190"/>
      <c r="J73" s="73"/>
      <c r="K73" s="73"/>
      <c r="L73" s="71"/>
    </row>
    <row r="74" s="1" customFormat="1" ht="14.4" customHeight="1">
      <c r="B74" s="45"/>
      <c r="C74" s="75" t="s">
        <v>105</v>
      </c>
      <c r="D74" s="73"/>
      <c r="E74" s="73"/>
      <c r="F74" s="73"/>
      <c r="G74" s="73"/>
      <c r="H74" s="73"/>
      <c r="I74" s="190"/>
      <c r="J74" s="73"/>
      <c r="K74" s="73"/>
      <c r="L74" s="71"/>
    </row>
    <row r="75" s="1" customFormat="1" ht="17.25" customHeight="1">
      <c r="B75" s="45"/>
      <c r="C75" s="73"/>
      <c r="D75" s="73"/>
      <c r="E75" s="81" t="str">
        <f>E9</f>
        <v>SO 301.1 - Dešťová kanalizace</v>
      </c>
      <c r="F75" s="73"/>
      <c r="G75" s="73"/>
      <c r="H75" s="73"/>
      <c r="I75" s="190"/>
      <c r="J75" s="73"/>
      <c r="K75" s="73"/>
      <c r="L75" s="71"/>
    </row>
    <row r="76" s="1" customFormat="1" ht="6.96" customHeight="1">
      <c r="B76" s="45"/>
      <c r="C76" s="73"/>
      <c r="D76" s="73"/>
      <c r="E76" s="73"/>
      <c r="F76" s="73"/>
      <c r="G76" s="73"/>
      <c r="H76" s="73"/>
      <c r="I76" s="190"/>
      <c r="J76" s="73"/>
      <c r="K76" s="73"/>
      <c r="L76" s="71"/>
    </row>
    <row r="77" s="1" customFormat="1" ht="18" customHeight="1">
      <c r="B77" s="45"/>
      <c r="C77" s="75" t="s">
        <v>23</v>
      </c>
      <c r="D77" s="73"/>
      <c r="E77" s="73"/>
      <c r="F77" s="192" t="str">
        <f>F12</f>
        <v xml:space="preserve"> </v>
      </c>
      <c r="G77" s="73"/>
      <c r="H77" s="73"/>
      <c r="I77" s="193" t="s">
        <v>25</v>
      </c>
      <c r="J77" s="84" t="str">
        <f>IF(J12="","",J12)</f>
        <v>20. 12. 2017</v>
      </c>
      <c r="K77" s="73"/>
      <c r="L77" s="71"/>
    </row>
    <row r="78" s="1" customFormat="1" ht="6.96" customHeight="1">
      <c r="B78" s="45"/>
      <c r="C78" s="73"/>
      <c r="D78" s="73"/>
      <c r="E78" s="73"/>
      <c r="F78" s="73"/>
      <c r="G78" s="73"/>
      <c r="H78" s="73"/>
      <c r="I78" s="190"/>
      <c r="J78" s="73"/>
      <c r="K78" s="73"/>
      <c r="L78" s="71"/>
    </row>
    <row r="79" s="1" customFormat="1">
      <c r="B79" s="45"/>
      <c r="C79" s="75" t="s">
        <v>27</v>
      </c>
      <c r="D79" s="73"/>
      <c r="E79" s="73"/>
      <c r="F79" s="192" t="str">
        <f>E15</f>
        <v>SÚSPK a Obec Holoubkov</v>
      </c>
      <c r="G79" s="73"/>
      <c r="H79" s="73"/>
      <c r="I79" s="193" t="s">
        <v>33</v>
      </c>
      <c r="J79" s="192" t="str">
        <f>E21</f>
        <v xml:space="preserve"> </v>
      </c>
      <c r="K79" s="73"/>
      <c r="L79" s="71"/>
    </row>
    <row r="80" s="1" customFormat="1" ht="14.4" customHeight="1">
      <c r="B80" s="45"/>
      <c r="C80" s="75" t="s">
        <v>31</v>
      </c>
      <c r="D80" s="73"/>
      <c r="E80" s="73"/>
      <c r="F80" s="192" t="str">
        <f>IF(E18="","",E18)</f>
        <v/>
      </c>
      <c r="G80" s="73"/>
      <c r="H80" s="73"/>
      <c r="I80" s="190"/>
      <c r="J80" s="73"/>
      <c r="K80" s="73"/>
      <c r="L80" s="71"/>
    </row>
    <row r="81" s="1" customFormat="1" ht="10.32" customHeight="1">
      <c r="B81" s="45"/>
      <c r="C81" s="73"/>
      <c r="D81" s="73"/>
      <c r="E81" s="73"/>
      <c r="F81" s="73"/>
      <c r="G81" s="73"/>
      <c r="H81" s="73"/>
      <c r="I81" s="190"/>
      <c r="J81" s="73"/>
      <c r="K81" s="73"/>
      <c r="L81" s="71"/>
    </row>
    <row r="82" s="9" customFormat="1" ht="29.28" customHeight="1">
      <c r="B82" s="194"/>
      <c r="C82" s="195" t="s">
        <v>117</v>
      </c>
      <c r="D82" s="196" t="s">
        <v>56</v>
      </c>
      <c r="E82" s="196" t="s">
        <v>52</v>
      </c>
      <c r="F82" s="196" t="s">
        <v>118</v>
      </c>
      <c r="G82" s="196" t="s">
        <v>119</v>
      </c>
      <c r="H82" s="196" t="s">
        <v>120</v>
      </c>
      <c r="I82" s="197" t="s">
        <v>121</v>
      </c>
      <c r="J82" s="196" t="s">
        <v>109</v>
      </c>
      <c r="K82" s="198" t="s">
        <v>122</v>
      </c>
      <c r="L82" s="199"/>
      <c r="M82" s="101" t="s">
        <v>123</v>
      </c>
      <c r="N82" s="102" t="s">
        <v>41</v>
      </c>
      <c r="O82" s="102" t="s">
        <v>124</v>
      </c>
      <c r="P82" s="102" t="s">
        <v>125</v>
      </c>
      <c r="Q82" s="102" t="s">
        <v>126</v>
      </c>
      <c r="R82" s="102" t="s">
        <v>127</v>
      </c>
      <c r="S82" s="102" t="s">
        <v>128</v>
      </c>
      <c r="T82" s="103" t="s">
        <v>129</v>
      </c>
    </row>
    <row r="83" s="1" customFormat="1" ht="29.28" customHeight="1">
      <c r="B83" s="45"/>
      <c r="C83" s="107" t="s">
        <v>110</v>
      </c>
      <c r="D83" s="73"/>
      <c r="E83" s="73"/>
      <c r="F83" s="73"/>
      <c r="G83" s="73"/>
      <c r="H83" s="73"/>
      <c r="I83" s="190"/>
      <c r="J83" s="200">
        <f>BK83</f>
        <v>0</v>
      </c>
      <c r="K83" s="73"/>
      <c r="L83" s="71"/>
      <c r="M83" s="104"/>
      <c r="N83" s="105"/>
      <c r="O83" s="105"/>
      <c r="P83" s="201">
        <f>P84</f>
        <v>0</v>
      </c>
      <c r="Q83" s="105"/>
      <c r="R83" s="201">
        <f>R84</f>
        <v>152.53049999999999</v>
      </c>
      <c r="S83" s="105"/>
      <c r="T83" s="202">
        <f>T84</f>
        <v>5.5264000000000006</v>
      </c>
      <c r="AT83" s="23" t="s">
        <v>70</v>
      </c>
      <c r="AU83" s="23" t="s">
        <v>111</v>
      </c>
      <c r="BK83" s="203">
        <f>BK84</f>
        <v>0</v>
      </c>
    </row>
    <row r="84" s="10" customFormat="1" ht="37.44" customHeight="1">
      <c r="B84" s="204"/>
      <c r="C84" s="205"/>
      <c r="D84" s="206" t="s">
        <v>70</v>
      </c>
      <c r="E84" s="207" t="s">
        <v>182</v>
      </c>
      <c r="F84" s="207" t="s">
        <v>183</v>
      </c>
      <c r="G84" s="205"/>
      <c r="H84" s="205"/>
      <c r="I84" s="208"/>
      <c r="J84" s="209">
        <f>BK84</f>
        <v>0</v>
      </c>
      <c r="K84" s="205"/>
      <c r="L84" s="210"/>
      <c r="M84" s="211"/>
      <c r="N84" s="212"/>
      <c r="O84" s="212"/>
      <c r="P84" s="213">
        <f>P85+P97+P101+P105+P111+P138</f>
        <v>0</v>
      </c>
      <c r="Q84" s="212"/>
      <c r="R84" s="213">
        <f>R85+R97+R101+R105+R111+R138</f>
        <v>152.53049999999999</v>
      </c>
      <c r="S84" s="212"/>
      <c r="T84" s="214">
        <f>T85+T97+T101+T105+T111+T138</f>
        <v>5.5264000000000006</v>
      </c>
      <c r="AR84" s="215" t="s">
        <v>78</v>
      </c>
      <c r="AT84" s="216" t="s">
        <v>70</v>
      </c>
      <c r="AU84" s="216" t="s">
        <v>71</v>
      </c>
      <c r="AY84" s="215" t="s">
        <v>133</v>
      </c>
      <c r="BK84" s="217">
        <f>BK85+BK97+BK101+BK105+BK111+BK138</f>
        <v>0</v>
      </c>
    </row>
    <row r="85" s="10" customFormat="1" ht="19.92" customHeight="1">
      <c r="B85" s="204"/>
      <c r="C85" s="205"/>
      <c r="D85" s="206" t="s">
        <v>70</v>
      </c>
      <c r="E85" s="218" t="s">
        <v>78</v>
      </c>
      <c r="F85" s="218" t="s">
        <v>184</v>
      </c>
      <c r="G85" s="205"/>
      <c r="H85" s="205"/>
      <c r="I85" s="208"/>
      <c r="J85" s="219">
        <f>BK85</f>
        <v>0</v>
      </c>
      <c r="K85" s="205"/>
      <c r="L85" s="210"/>
      <c r="M85" s="211"/>
      <c r="N85" s="212"/>
      <c r="O85" s="212"/>
      <c r="P85" s="213">
        <f>SUM(P86:P96)</f>
        <v>0</v>
      </c>
      <c r="Q85" s="212"/>
      <c r="R85" s="213">
        <f>SUM(R86:R96)</f>
        <v>124.2</v>
      </c>
      <c r="S85" s="212"/>
      <c r="T85" s="214">
        <f>SUM(T86:T96)</f>
        <v>0</v>
      </c>
      <c r="AR85" s="215" t="s">
        <v>78</v>
      </c>
      <c r="AT85" s="216" t="s">
        <v>70</v>
      </c>
      <c r="AU85" s="216" t="s">
        <v>78</v>
      </c>
      <c r="AY85" s="215" t="s">
        <v>133</v>
      </c>
      <c r="BK85" s="217">
        <f>SUM(BK86:BK96)</f>
        <v>0</v>
      </c>
    </row>
    <row r="86" s="1" customFormat="1" ht="25.5" customHeight="1">
      <c r="B86" s="45"/>
      <c r="C86" s="220" t="s">
        <v>78</v>
      </c>
      <c r="D86" s="220" t="s">
        <v>134</v>
      </c>
      <c r="E86" s="221" t="s">
        <v>261</v>
      </c>
      <c r="F86" s="222" t="s">
        <v>262</v>
      </c>
      <c r="G86" s="223" t="s">
        <v>197</v>
      </c>
      <c r="H86" s="224">
        <v>105.40000000000001</v>
      </c>
      <c r="I86" s="225"/>
      <c r="J86" s="226">
        <f>ROUND(I86*H86,2)</f>
        <v>0</v>
      </c>
      <c r="K86" s="222" t="s">
        <v>162</v>
      </c>
      <c r="L86" s="71"/>
      <c r="M86" s="227" t="s">
        <v>21</v>
      </c>
      <c r="N86" s="228" t="s">
        <v>42</v>
      </c>
      <c r="O86" s="46"/>
      <c r="P86" s="229">
        <f>O86*H86</f>
        <v>0</v>
      </c>
      <c r="Q86" s="229">
        <v>0</v>
      </c>
      <c r="R86" s="229">
        <f>Q86*H86</f>
        <v>0</v>
      </c>
      <c r="S86" s="229">
        <v>0</v>
      </c>
      <c r="T86" s="230">
        <f>S86*H86</f>
        <v>0</v>
      </c>
      <c r="AR86" s="23" t="s">
        <v>153</v>
      </c>
      <c r="AT86" s="23" t="s">
        <v>134</v>
      </c>
      <c r="AU86" s="23" t="s">
        <v>80</v>
      </c>
      <c r="AY86" s="23" t="s">
        <v>133</v>
      </c>
      <c r="BE86" s="231">
        <f>IF(N86="základní",J86,0)</f>
        <v>0</v>
      </c>
      <c r="BF86" s="231">
        <f>IF(N86="snížená",J86,0)</f>
        <v>0</v>
      </c>
      <c r="BG86" s="231">
        <f>IF(N86="zákl. přenesená",J86,0)</f>
        <v>0</v>
      </c>
      <c r="BH86" s="231">
        <f>IF(N86="sníž. přenesená",J86,0)</f>
        <v>0</v>
      </c>
      <c r="BI86" s="231">
        <f>IF(N86="nulová",J86,0)</f>
        <v>0</v>
      </c>
      <c r="BJ86" s="23" t="s">
        <v>78</v>
      </c>
      <c r="BK86" s="231">
        <f>ROUND(I86*H86,2)</f>
        <v>0</v>
      </c>
      <c r="BL86" s="23" t="s">
        <v>153</v>
      </c>
      <c r="BM86" s="23" t="s">
        <v>1438</v>
      </c>
    </row>
    <row r="87" s="1" customFormat="1">
      <c r="B87" s="45"/>
      <c r="C87" s="73"/>
      <c r="D87" s="232" t="s">
        <v>189</v>
      </c>
      <c r="E87" s="73"/>
      <c r="F87" s="233" t="s">
        <v>264</v>
      </c>
      <c r="G87" s="73"/>
      <c r="H87" s="73"/>
      <c r="I87" s="190"/>
      <c r="J87" s="73"/>
      <c r="K87" s="73"/>
      <c r="L87" s="71"/>
      <c r="M87" s="234"/>
      <c r="N87" s="46"/>
      <c r="O87" s="46"/>
      <c r="P87" s="46"/>
      <c r="Q87" s="46"/>
      <c r="R87" s="46"/>
      <c r="S87" s="46"/>
      <c r="T87" s="94"/>
      <c r="AT87" s="23" t="s">
        <v>189</v>
      </c>
      <c r="AU87" s="23" t="s">
        <v>80</v>
      </c>
    </row>
    <row r="88" s="11" customFormat="1">
      <c r="B88" s="238"/>
      <c r="C88" s="239"/>
      <c r="D88" s="232" t="s">
        <v>201</v>
      </c>
      <c r="E88" s="240" t="s">
        <v>21</v>
      </c>
      <c r="F88" s="241" t="s">
        <v>1439</v>
      </c>
      <c r="G88" s="239"/>
      <c r="H88" s="242">
        <v>105.40000000000001</v>
      </c>
      <c r="I88" s="243"/>
      <c r="J88" s="239"/>
      <c r="K88" s="239"/>
      <c r="L88" s="244"/>
      <c r="M88" s="245"/>
      <c r="N88" s="246"/>
      <c r="O88" s="246"/>
      <c r="P88" s="246"/>
      <c r="Q88" s="246"/>
      <c r="R88" s="246"/>
      <c r="S88" s="246"/>
      <c r="T88" s="247"/>
      <c r="AT88" s="248" t="s">
        <v>201</v>
      </c>
      <c r="AU88" s="248" t="s">
        <v>80</v>
      </c>
      <c r="AV88" s="11" t="s">
        <v>80</v>
      </c>
      <c r="AW88" s="11" t="s">
        <v>34</v>
      </c>
      <c r="AX88" s="11" t="s">
        <v>78</v>
      </c>
      <c r="AY88" s="248" t="s">
        <v>133</v>
      </c>
    </row>
    <row r="89" s="1" customFormat="1" ht="25.5" customHeight="1">
      <c r="B89" s="45"/>
      <c r="C89" s="220" t="s">
        <v>80</v>
      </c>
      <c r="D89" s="220" t="s">
        <v>134</v>
      </c>
      <c r="E89" s="221" t="s">
        <v>287</v>
      </c>
      <c r="F89" s="222" t="s">
        <v>288</v>
      </c>
      <c r="G89" s="223" t="s">
        <v>197</v>
      </c>
      <c r="H89" s="224">
        <v>105.40000000000001</v>
      </c>
      <c r="I89" s="225"/>
      <c r="J89" s="226">
        <f>ROUND(I89*H89,2)</f>
        <v>0</v>
      </c>
      <c r="K89" s="222" t="s">
        <v>162</v>
      </c>
      <c r="L89" s="71"/>
      <c r="M89" s="227" t="s">
        <v>21</v>
      </c>
      <c r="N89" s="228" t="s">
        <v>42</v>
      </c>
      <c r="O89" s="46"/>
      <c r="P89" s="229">
        <f>O89*H89</f>
        <v>0</v>
      </c>
      <c r="Q89" s="229">
        <v>0</v>
      </c>
      <c r="R89" s="229">
        <f>Q89*H89</f>
        <v>0</v>
      </c>
      <c r="S89" s="229">
        <v>0</v>
      </c>
      <c r="T89" s="230">
        <f>S89*H89</f>
        <v>0</v>
      </c>
      <c r="AR89" s="23" t="s">
        <v>153</v>
      </c>
      <c r="AT89" s="23" t="s">
        <v>134</v>
      </c>
      <c r="AU89" s="23" t="s">
        <v>80</v>
      </c>
      <c r="AY89" s="23" t="s">
        <v>133</v>
      </c>
      <c r="BE89" s="231">
        <f>IF(N89="základní",J89,0)</f>
        <v>0</v>
      </c>
      <c r="BF89" s="231">
        <f>IF(N89="snížená",J89,0)</f>
        <v>0</v>
      </c>
      <c r="BG89" s="231">
        <f>IF(N89="zákl. přenesená",J89,0)</f>
        <v>0</v>
      </c>
      <c r="BH89" s="231">
        <f>IF(N89="sníž. přenesená",J89,0)</f>
        <v>0</v>
      </c>
      <c r="BI89" s="231">
        <f>IF(N89="nulová",J89,0)</f>
        <v>0</v>
      </c>
      <c r="BJ89" s="23" t="s">
        <v>78</v>
      </c>
      <c r="BK89" s="231">
        <f>ROUND(I89*H89,2)</f>
        <v>0</v>
      </c>
      <c r="BL89" s="23" t="s">
        <v>153</v>
      </c>
      <c r="BM89" s="23" t="s">
        <v>1440</v>
      </c>
    </row>
    <row r="90" s="1" customFormat="1">
      <c r="B90" s="45"/>
      <c r="C90" s="73"/>
      <c r="D90" s="232" t="s">
        <v>189</v>
      </c>
      <c r="E90" s="73"/>
      <c r="F90" s="233" t="s">
        <v>290</v>
      </c>
      <c r="G90" s="73"/>
      <c r="H90" s="73"/>
      <c r="I90" s="190"/>
      <c r="J90" s="73"/>
      <c r="K90" s="73"/>
      <c r="L90" s="71"/>
      <c r="M90" s="234"/>
      <c r="N90" s="46"/>
      <c r="O90" s="46"/>
      <c r="P90" s="46"/>
      <c r="Q90" s="46"/>
      <c r="R90" s="46"/>
      <c r="S90" s="46"/>
      <c r="T90" s="94"/>
      <c r="AT90" s="23" t="s">
        <v>189</v>
      </c>
      <c r="AU90" s="23" t="s">
        <v>80</v>
      </c>
    </row>
    <row r="91" s="1" customFormat="1">
      <c r="B91" s="45"/>
      <c r="C91" s="73"/>
      <c r="D91" s="232" t="s">
        <v>141</v>
      </c>
      <c r="E91" s="73"/>
      <c r="F91" s="233" t="s">
        <v>1441</v>
      </c>
      <c r="G91" s="73"/>
      <c r="H91" s="73"/>
      <c r="I91" s="190"/>
      <c r="J91" s="73"/>
      <c r="K91" s="73"/>
      <c r="L91" s="71"/>
      <c r="M91" s="234"/>
      <c r="N91" s="46"/>
      <c r="O91" s="46"/>
      <c r="P91" s="46"/>
      <c r="Q91" s="46"/>
      <c r="R91" s="46"/>
      <c r="S91" s="46"/>
      <c r="T91" s="94"/>
      <c r="AT91" s="23" t="s">
        <v>141</v>
      </c>
      <c r="AU91" s="23" t="s">
        <v>80</v>
      </c>
    </row>
    <row r="92" s="1" customFormat="1" ht="38.25" customHeight="1">
      <c r="B92" s="45"/>
      <c r="C92" s="220" t="s">
        <v>147</v>
      </c>
      <c r="D92" s="220" t="s">
        <v>134</v>
      </c>
      <c r="E92" s="221" t="s">
        <v>299</v>
      </c>
      <c r="F92" s="222" t="s">
        <v>300</v>
      </c>
      <c r="G92" s="223" t="s">
        <v>197</v>
      </c>
      <c r="H92" s="224">
        <v>69</v>
      </c>
      <c r="I92" s="225"/>
      <c r="J92" s="226">
        <f>ROUND(I92*H92,2)</f>
        <v>0</v>
      </c>
      <c r="K92" s="222" t="s">
        <v>162</v>
      </c>
      <c r="L92" s="71"/>
      <c r="M92" s="227" t="s">
        <v>21</v>
      </c>
      <c r="N92" s="228" t="s">
        <v>42</v>
      </c>
      <c r="O92" s="46"/>
      <c r="P92" s="229">
        <f>O92*H92</f>
        <v>0</v>
      </c>
      <c r="Q92" s="229">
        <v>0</v>
      </c>
      <c r="R92" s="229">
        <f>Q92*H92</f>
        <v>0</v>
      </c>
      <c r="S92" s="229">
        <v>0</v>
      </c>
      <c r="T92" s="230">
        <f>S92*H92</f>
        <v>0</v>
      </c>
      <c r="AR92" s="23" t="s">
        <v>153</v>
      </c>
      <c r="AT92" s="23" t="s">
        <v>134</v>
      </c>
      <c r="AU92" s="23" t="s">
        <v>80</v>
      </c>
      <c r="AY92" s="23" t="s">
        <v>133</v>
      </c>
      <c r="BE92" s="231">
        <f>IF(N92="základní",J92,0)</f>
        <v>0</v>
      </c>
      <c r="BF92" s="231">
        <f>IF(N92="snížená",J92,0)</f>
        <v>0</v>
      </c>
      <c r="BG92" s="231">
        <f>IF(N92="zákl. přenesená",J92,0)</f>
        <v>0</v>
      </c>
      <c r="BH92" s="231">
        <f>IF(N92="sníž. přenesená",J92,0)</f>
        <v>0</v>
      </c>
      <c r="BI92" s="231">
        <f>IF(N92="nulová",J92,0)</f>
        <v>0</v>
      </c>
      <c r="BJ92" s="23" t="s">
        <v>78</v>
      </c>
      <c r="BK92" s="231">
        <f>ROUND(I92*H92,2)</f>
        <v>0</v>
      </c>
      <c r="BL92" s="23" t="s">
        <v>153</v>
      </c>
      <c r="BM92" s="23" t="s">
        <v>1442</v>
      </c>
    </row>
    <row r="93" s="1" customFormat="1">
      <c r="B93" s="45"/>
      <c r="C93" s="73"/>
      <c r="D93" s="232" t="s">
        <v>189</v>
      </c>
      <c r="E93" s="73"/>
      <c r="F93" s="233" t="s">
        <v>302</v>
      </c>
      <c r="G93" s="73"/>
      <c r="H93" s="73"/>
      <c r="I93" s="190"/>
      <c r="J93" s="73"/>
      <c r="K93" s="73"/>
      <c r="L93" s="71"/>
      <c r="M93" s="234"/>
      <c r="N93" s="46"/>
      <c r="O93" s="46"/>
      <c r="P93" s="46"/>
      <c r="Q93" s="46"/>
      <c r="R93" s="46"/>
      <c r="S93" s="46"/>
      <c r="T93" s="94"/>
      <c r="AT93" s="23" t="s">
        <v>189</v>
      </c>
      <c r="AU93" s="23" t="s">
        <v>80</v>
      </c>
    </row>
    <row r="94" s="11" customFormat="1">
      <c r="B94" s="238"/>
      <c r="C94" s="239"/>
      <c r="D94" s="232" t="s">
        <v>201</v>
      </c>
      <c r="E94" s="240" t="s">
        <v>21</v>
      </c>
      <c r="F94" s="241" t="s">
        <v>1443</v>
      </c>
      <c r="G94" s="239"/>
      <c r="H94" s="242">
        <v>69</v>
      </c>
      <c r="I94" s="243"/>
      <c r="J94" s="239"/>
      <c r="K94" s="239"/>
      <c r="L94" s="244"/>
      <c r="M94" s="245"/>
      <c r="N94" s="246"/>
      <c r="O94" s="246"/>
      <c r="P94" s="246"/>
      <c r="Q94" s="246"/>
      <c r="R94" s="246"/>
      <c r="S94" s="246"/>
      <c r="T94" s="247"/>
      <c r="AT94" s="248" t="s">
        <v>201</v>
      </c>
      <c r="AU94" s="248" t="s">
        <v>80</v>
      </c>
      <c r="AV94" s="11" t="s">
        <v>80</v>
      </c>
      <c r="AW94" s="11" t="s">
        <v>34</v>
      </c>
      <c r="AX94" s="11" t="s">
        <v>78</v>
      </c>
      <c r="AY94" s="248" t="s">
        <v>133</v>
      </c>
    </row>
    <row r="95" s="1" customFormat="1" ht="16.5" customHeight="1">
      <c r="B95" s="45"/>
      <c r="C95" s="273" t="s">
        <v>153</v>
      </c>
      <c r="D95" s="273" t="s">
        <v>293</v>
      </c>
      <c r="E95" s="274" t="s">
        <v>305</v>
      </c>
      <c r="F95" s="275" t="s">
        <v>306</v>
      </c>
      <c r="G95" s="276" t="s">
        <v>282</v>
      </c>
      <c r="H95" s="277">
        <v>124.2</v>
      </c>
      <c r="I95" s="278"/>
      <c r="J95" s="279">
        <f>ROUND(I95*H95,2)</f>
        <v>0</v>
      </c>
      <c r="K95" s="275" t="s">
        <v>162</v>
      </c>
      <c r="L95" s="280"/>
      <c r="M95" s="281" t="s">
        <v>21</v>
      </c>
      <c r="N95" s="282" t="s">
        <v>42</v>
      </c>
      <c r="O95" s="46"/>
      <c r="P95" s="229">
        <f>O95*H95</f>
        <v>0</v>
      </c>
      <c r="Q95" s="229">
        <v>1</v>
      </c>
      <c r="R95" s="229">
        <f>Q95*H95</f>
        <v>124.2</v>
      </c>
      <c r="S95" s="229">
        <v>0</v>
      </c>
      <c r="T95" s="230">
        <f>S95*H95</f>
        <v>0</v>
      </c>
      <c r="AR95" s="23" t="s">
        <v>174</v>
      </c>
      <c r="AT95" s="23" t="s">
        <v>293</v>
      </c>
      <c r="AU95" s="23" t="s">
        <v>80</v>
      </c>
      <c r="AY95" s="23" t="s">
        <v>133</v>
      </c>
      <c r="BE95" s="231">
        <f>IF(N95="základní",J95,0)</f>
        <v>0</v>
      </c>
      <c r="BF95" s="231">
        <f>IF(N95="snížená",J95,0)</f>
        <v>0</v>
      </c>
      <c r="BG95" s="231">
        <f>IF(N95="zákl. přenesená",J95,0)</f>
        <v>0</v>
      </c>
      <c r="BH95" s="231">
        <f>IF(N95="sníž. přenesená",J95,0)</f>
        <v>0</v>
      </c>
      <c r="BI95" s="231">
        <f>IF(N95="nulová",J95,0)</f>
        <v>0</v>
      </c>
      <c r="BJ95" s="23" t="s">
        <v>78</v>
      </c>
      <c r="BK95" s="231">
        <f>ROUND(I95*H95,2)</f>
        <v>0</v>
      </c>
      <c r="BL95" s="23" t="s">
        <v>153</v>
      </c>
      <c r="BM95" s="23" t="s">
        <v>1444</v>
      </c>
    </row>
    <row r="96" s="11" customFormat="1">
      <c r="B96" s="238"/>
      <c r="C96" s="239"/>
      <c r="D96" s="232" t="s">
        <v>201</v>
      </c>
      <c r="E96" s="240" t="s">
        <v>21</v>
      </c>
      <c r="F96" s="241" t="s">
        <v>1445</v>
      </c>
      <c r="G96" s="239"/>
      <c r="H96" s="242">
        <v>124.2</v>
      </c>
      <c r="I96" s="243"/>
      <c r="J96" s="239"/>
      <c r="K96" s="239"/>
      <c r="L96" s="244"/>
      <c r="M96" s="245"/>
      <c r="N96" s="246"/>
      <c r="O96" s="246"/>
      <c r="P96" s="246"/>
      <c r="Q96" s="246"/>
      <c r="R96" s="246"/>
      <c r="S96" s="246"/>
      <c r="T96" s="247"/>
      <c r="AT96" s="248" t="s">
        <v>201</v>
      </c>
      <c r="AU96" s="248" t="s">
        <v>80</v>
      </c>
      <c r="AV96" s="11" t="s">
        <v>80</v>
      </c>
      <c r="AW96" s="11" t="s">
        <v>34</v>
      </c>
      <c r="AX96" s="11" t="s">
        <v>78</v>
      </c>
      <c r="AY96" s="248" t="s">
        <v>133</v>
      </c>
    </row>
    <row r="97" s="10" customFormat="1" ht="29.88" customHeight="1">
      <c r="B97" s="204"/>
      <c r="C97" s="205"/>
      <c r="D97" s="206" t="s">
        <v>70</v>
      </c>
      <c r="E97" s="218" t="s">
        <v>147</v>
      </c>
      <c r="F97" s="218" t="s">
        <v>381</v>
      </c>
      <c r="G97" s="205"/>
      <c r="H97" s="205"/>
      <c r="I97" s="208"/>
      <c r="J97" s="219">
        <f>BK97</f>
        <v>0</v>
      </c>
      <c r="K97" s="205"/>
      <c r="L97" s="210"/>
      <c r="M97" s="211"/>
      <c r="N97" s="212"/>
      <c r="O97" s="212"/>
      <c r="P97" s="213">
        <f>SUM(P98:P100)</f>
        <v>0</v>
      </c>
      <c r="Q97" s="212"/>
      <c r="R97" s="213">
        <f>SUM(R98:R100)</f>
        <v>0</v>
      </c>
      <c r="S97" s="212"/>
      <c r="T97" s="214">
        <f>SUM(T98:T100)</f>
        <v>5.5264000000000006</v>
      </c>
      <c r="AR97" s="215" t="s">
        <v>78</v>
      </c>
      <c r="AT97" s="216" t="s">
        <v>70</v>
      </c>
      <c r="AU97" s="216" t="s">
        <v>78</v>
      </c>
      <c r="AY97" s="215" t="s">
        <v>133</v>
      </c>
      <c r="BK97" s="217">
        <f>SUM(BK98:BK100)</f>
        <v>0</v>
      </c>
    </row>
    <row r="98" s="1" customFormat="1" ht="25.5" customHeight="1">
      <c r="B98" s="45"/>
      <c r="C98" s="220" t="s">
        <v>132</v>
      </c>
      <c r="D98" s="220" t="s">
        <v>134</v>
      </c>
      <c r="E98" s="221" t="s">
        <v>1446</v>
      </c>
      <c r="F98" s="222" t="s">
        <v>1447</v>
      </c>
      <c r="G98" s="223" t="s">
        <v>197</v>
      </c>
      <c r="H98" s="224">
        <v>2.512</v>
      </c>
      <c r="I98" s="225"/>
      <c r="J98" s="226">
        <f>ROUND(I98*H98,2)</f>
        <v>0</v>
      </c>
      <c r="K98" s="222" t="s">
        <v>162</v>
      </c>
      <c r="L98" s="71"/>
      <c r="M98" s="227" t="s">
        <v>21</v>
      </c>
      <c r="N98" s="228" t="s">
        <v>42</v>
      </c>
      <c r="O98" s="46"/>
      <c r="P98" s="229">
        <f>O98*H98</f>
        <v>0</v>
      </c>
      <c r="Q98" s="229">
        <v>0</v>
      </c>
      <c r="R98" s="229">
        <f>Q98*H98</f>
        <v>0</v>
      </c>
      <c r="S98" s="229">
        <v>2.2000000000000002</v>
      </c>
      <c r="T98" s="230">
        <f>S98*H98</f>
        <v>5.5264000000000006</v>
      </c>
      <c r="AR98" s="23" t="s">
        <v>153</v>
      </c>
      <c r="AT98" s="23" t="s">
        <v>134</v>
      </c>
      <c r="AU98" s="23" t="s">
        <v>80</v>
      </c>
      <c r="AY98" s="23" t="s">
        <v>133</v>
      </c>
      <c r="BE98" s="231">
        <f>IF(N98="základní",J98,0)</f>
        <v>0</v>
      </c>
      <c r="BF98" s="231">
        <f>IF(N98="snížená",J98,0)</f>
        <v>0</v>
      </c>
      <c r="BG98" s="231">
        <f>IF(N98="zákl. přenesená",J98,0)</f>
        <v>0</v>
      </c>
      <c r="BH98" s="231">
        <f>IF(N98="sníž. přenesená",J98,0)</f>
        <v>0</v>
      </c>
      <c r="BI98" s="231">
        <f>IF(N98="nulová",J98,0)</f>
        <v>0</v>
      </c>
      <c r="BJ98" s="23" t="s">
        <v>78</v>
      </c>
      <c r="BK98" s="231">
        <f>ROUND(I98*H98,2)</f>
        <v>0</v>
      </c>
      <c r="BL98" s="23" t="s">
        <v>153</v>
      </c>
      <c r="BM98" s="23" t="s">
        <v>1448</v>
      </c>
    </row>
    <row r="99" s="1" customFormat="1">
      <c r="B99" s="45"/>
      <c r="C99" s="73"/>
      <c r="D99" s="232" t="s">
        <v>141</v>
      </c>
      <c r="E99" s="73"/>
      <c r="F99" s="233" t="s">
        <v>1449</v>
      </c>
      <c r="G99" s="73"/>
      <c r="H99" s="73"/>
      <c r="I99" s="190"/>
      <c r="J99" s="73"/>
      <c r="K99" s="73"/>
      <c r="L99" s="71"/>
      <c r="M99" s="234"/>
      <c r="N99" s="46"/>
      <c r="O99" s="46"/>
      <c r="P99" s="46"/>
      <c r="Q99" s="46"/>
      <c r="R99" s="46"/>
      <c r="S99" s="46"/>
      <c r="T99" s="94"/>
      <c r="AT99" s="23" t="s">
        <v>141</v>
      </c>
      <c r="AU99" s="23" t="s">
        <v>80</v>
      </c>
    </row>
    <row r="100" s="11" customFormat="1">
      <c r="B100" s="238"/>
      <c r="C100" s="239"/>
      <c r="D100" s="232" t="s">
        <v>201</v>
      </c>
      <c r="E100" s="240" t="s">
        <v>21</v>
      </c>
      <c r="F100" s="241" t="s">
        <v>1450</v>
      </c>
      <c r="G100" s="239"/>
      <c r="H100" s="242">
        <v>2.512</v>
      </c>
      <c r="I100" s="243"/>
      <c r="J100" s="239"/>
      <c r="K100" s="239"/>
      <c r="L100" s="244"/>
      <c r="M100" s="245"/>
      <c r="N100" s="246"/>
      <c r="O100" s="246"/>
      <c r="P100" s="246"/>
      <c r="Q100" s="246"/>
      <c r="R100" s="246"/>
      <c r="S100" s="246"/>
      <c r="T100" s="247"/>
      <c r="AT100" s="248" t="s">
        <v>201</v>
      </c>
      <c r="AU100" s="248" t="s">
        <v>80</v>
      </c>
      <c r="AV100" s="11" t="s">
        <v>80</v>
      </c>
      <c r="AW100" s="11" t="s">
        <v>34</v>
      </c>
      <c r="AX100" s="11" t="s">
        <v>78</v>
      </c>
      <c r="AY100" s="248" t="s">
        <v>133</v>
      </c>
    </row>
    <row r="101" s="10" customFormat="1" ht="29.88" customHeight="1">
      <c r="B101" s="204"/>
      <c r="C101" s="205"/>
      <c r="D101" s="206" t="s">
        <v>70</v>
      </c>
      <c r="E101" s="218" t="s">
        <v>153</v>
      </c>
      <c r="F101" s="218" t="s">
        <v>427</v>
      </c>
      <c r="G101" s="205"/>
      <c r="H101" s="205"/>
      <c r="I101" s="208"/>
      <c r="J101" s="219">
        <f>BK101</f>
        <v>0</v>
      </c>
      <c r="K101" s="205"/>
      <c r="L101" s="210"/>
      <c r="M101" s="211"/>
      <c r="N101" s="212"/>
      <c r="O101" s="212"/>
      <c r="P101" s="213">
        <f>SUM(P102:P104)</f>
        <v>0</v>
      </c>
      <c r="Q101" s="212"/>
      <c r="R101" s="213">
        <f>SUM(R102:R104)</f>
        <v>0</v>
      </c>
      <c r="S101" s="212"/>
      <c r="T101" s="214">
        <f>SUM(T102:T104)</f>
        <v>0</v>
      </c>
      <c r="AR101" s="215" t="s">
        <v>78</v>
      </c>
      <c r="AT101" s="216" t="s">
        <v>70</v>
      </c>
      <c r="AU101" s="216" t="s">
        <v>78</v>
      </c>
      <c r="AY101" s="215" t="s">
        <v>133</v>
      </c>
      <c r="BK101" s="217">
        <f>SUM(BK102:BK104)</f>
        <v>0</v>
      </c>
    </row>
    <row r="102" s="1" customFormat="1" ht="25.5" customHeight="1">
      <c r="B102" s="45"/>
      <c r="C102" s="220" t="s">
        <v>164</v>
      </c>
      <c r="D102" s="220" t="s">
        <v>134</v>
      </c>
      <c r="E102" s="221" t="s">
        <v>429</v>
      </c>
      <c r="F102" s="222" t="s">
        <v>430</v>
      </c>
      <c r="G102" s="223" t="s">
        <v>197</v>
      </c>
      <c r="H102" s="224">
        <v>11.5</v>
      </c>
      <c r="I102" s="225"/>
      <c r="J102" s="226">
        <f>ROUND(I102*H102,2)</f>
        <v>0</v>
      </c>
      <c r="K102" s="222" t="s">
        <v>162</v>
      </c>
      <c r="L102" s="71"/>
      <c r="M102" s="227" t="s">
        <v>21</v>
      </c>
      <c r="N102" s="228" t="s">
        <v>42</v>
      </c>
      <c r="O102" s="46"/>
      <c r="P102" s="229">
        <f>O102*H102</f>
        <v>0</v>
      </c>
      <c r="Q102" s="229">
        <v>0</v>
      </c>
      <c r="R102" s="229">
        <f>Q102*H102</f>
        <v>0</v>
      </c>
      <c r="S102" s="229">
        <v>0</v>
      </c>
      <c r="T102" s="230">
        <f>S102*H102</f>
        <v>0</v>
      </c>
      <c r="AR102" s="23" t="s">
        <v>153</v>
      </c>
      <c r="AT102" s="23" t="s">
        <v>134</v>
      </c>
      <c r="AU102" s="23" t="s">
        <v>80</v>
      </c>
      <c r="AY102" s="23" t="s">
        <v>133</v>
      </c>
      <c r="BE102" s="231">
        <f>IF(N102="základní",J102,0)</f>
        <v>0</v>
      </c>
      <c r="BF102" s="231">
        <f>IF(N102="snížená",J102,0)</f>
        <v>0</v>
      </c>
      <c r="BG102" s="231">
        <f>IF(N102="zákl. přenesená",J102,0)</f>
        <v>0</v>
      </c>
      <c r="BH102" s="231">
        <f>IF(N102="sníž. přenesená",J102,0)</f>
        <v>0</v>
      </c>
      <c r="BI102" s="231">
        <f>IF(N102="nulová",J102,0)</f>
        <v>0</v>
      </c>
      <c r="BJ102" s="23" t="s">
        <v>78</v>
      </c>
      <c r="BK102" s="231">
        <f>ROUND(I102*H102,2)</f>
        <v>0</v>
      </c>
      <c r="BL102" s="23" t="s">
        <v>153</v>
      </c>
      <c r="BM102" s="23" t="s">
        <v>1451</v>
      </c>
    </row>
    <row r="103" s="1" customFormat="1">
      <c r="B103" s="45"/>
      <c r="C103" s="73"/>
      <c r="D103" s="232" t="s">
        <v>189</v>
      </c>
      <c r="E103" s="73"/>
      <c r="F103" s="233" t="s">
        <v>432</v>
      </c>
      <c r="G103" s="73"/>
      <c r="H103" s="73"/>
      <c r="I103" s="190"/>
      <c r="J103" s="73"/>
      <c r="K103" s="73"/>
      <c r="L103" s="71"/>
      <c r="M103" s="234"/>
      <c r="N103" s="46"/>
      <c r="O103" s="46"/>
      <c r="P103" s="46"/>
      <c r="Q103" s="46"/>
      <c r="R103" s="46"/>
      <c r="S103" s="46"/>
      <c r="T103" s="94"/>
      <c r="AT103" s="23" t="s">
        <v>189</v>
      </c>
      <c r="AU103" s="23" t="s">
        <v>80</v>
      </c>
    </row>
    <row r="104" s="11" customFormat="1">
      <c r="B104" s="238"/>
      <c r="C104" s="239"/>
      <c r="D104" s="232" t="s">
        <v>201</v>
      </c>
      <c r="E104" s="240" t="s">
        <v>21</v>
      </c>
      <c r="F104" s="241" t="s">
        <v>1452</v>
      </c>
      <c r="G104" s="239"/>
      <c r="H104" s="242">
        <v>11.5</v>
      </c>
      <c r="I104" s="243"/>
      <c r="J104" s="239"/>
      <c r="K104" s="239"/>
      <c r="L104" s="244"/>
      <c r="M104" s="245"/>
      <c r="N104" s="246"/>
      <c r="O104" s="246"/>
      <c r="P104" s="246"/>
      <c r="Q104" s="246"/>
      <c r="R104" s="246"/>
      <c r="S104" s="246"/>
      <c r="T104" s="247"/>
      <c r="AT104" s="248" t="s">
        <v>201</v>
      </c>
      <c r="AU104" s="248" t="s">
        <v>80</v>
      </c>
      <c r="AV104" s="11" t="s">
        <v>80</v>
      </c>
      <c r="AW104" s="11" t="s">
        <v>34</v>
      </c>
      <c r="AX104" s="11" t="s">
        <v>78</v>
      </c>
      <c r="AY104" s="248" t="s">
        <v>133</v>
      </c>
    </row>
    <row r="105" s="10" customFormat="1" ht="29.88" customHeight="1">
      <c r="B105" s="204"/>
      <c r="C105" s="205"/>
      <c r="D105" s="206" t="s">
        <v>70</v>
      </c>
      <c r="E105" s="218" t="s">
        <v>132</v>
      </c>
      <c r="F105" s="218" t="s">
        <v>207</v>
      </c>
      <c r="G105" s="205"/>
      <c r="H105" s="205"/>
      <c r="I105" s="208"/>
      <c r="J105" s="219">
        <f>BK105</f>
        <v>0</v>
      </c>
      <c r="K105" s="205"/>
      <c r="L105" s="210"/>
      <c r="M105" s="211"/>
      <c r="N105" s="212"/>
      <c r="O105" s="212"/>
      <c r="P105" s="213">
        <f>SUM(P106:P110)</f>
        <v>0</v>
      </c>
      <c r="Q105" s="212"/>
      <c r="R105" s="213">
        <f>SUM(R106:R110)</f>
        <v>1.53088</v>
      </c>
      <c r="S105" s="212"/>
      <c r="T105" s="214">
        <f>SUM(T106:T110)</f>
        <v>0</v>
      </c>
      <c r="AR105" s="215" t="s">
        <v>78</v>
      </c>
      <c r="AT105" s="216" t="s">
        <v>70</v>
      </c>
      <c r="AU105" s="216" t="s">
        <v>78</v>
      </c>
      <c r="AY105" s="215" t="s">
        <v>133</v>
      </c>
      <c r="BK105" s="217">
        <f>SUM(BK106:BK110)</f>
        <v>0</v>
      </c>
    </row>
    <row r="106" s="1" customFormat="1" ht="38.25" customHeight="1">
      <c r="B106" s="45"/>
      <c r="C106" s="220" t="s">
        <v>168</v>
      </c>
      <c r="D106" s="220" t="s">
        <v>134</v>
      </c>
      <c r="E106" s="221" t="s">
        <v>1453</v>
      </c>
      <c r="F106" s="222" t="s">
        <v>1454</v>
      </c>
      <c r="G106" s="223" t="s">
        <v>187</v>
      </c>
      <c r="H106" s="224">
        <v>2</v>
      </c>
      <c r="I106" s="225"/>
      <c r="J106" s="226">
        <f>ROUND(I106*H106,2)</f>
        <v>0</v>
      </c>
      <c r="K106" s="222" t="s">
        <v>162</v>
      </c>
      <c r="L106" s="71"/>
      <c r="M106" s="227" t="s">
        <v>21</v>
      </c>
      <c r="N106" s="228" t="s">
        <v>42</v>
      </c>
      <c r="O106" s="46"/>
      <c r="P106" s="229">
        <f>O106*H106</f>
        <v>0</v>
      </c>
      <c r="Q106" s="229">
        <v>0.61404000000000003</v>
      </c>
      <c r="R106" s="229">
        <f>Q106*H106</f>
        <v>1.2280800000000001</v>
      </c>
      <c r="S106" s="229">
        <v>0</v>
      </c>
      <c r="T106" s="230">
        <f>S106*H106</f>
        <v>0</v>
      </c>
      <c r="AR106" s="23" t="s">
        <v>153</v>
      </c>
      <c r="AT106" s="23" t="s">
        <v>134</v>
      </c>
      <c r="AU106" s="23" t="s">
        <v>80</v>
      </c>
      <c r="AY106" s="23" t="s">
        <v>133</v>
      </c>
      <c r="BE106" s="231">
        <f>IF(N106="základní",J106,0)</f>
        <v>0</v>
      </c>
      <c r="BF106" s="231">
        <f>IF(N106="snížená",J106,0)</f>
        <v>0</v>
      </c>
      <c r="BG106" s="231">
        <f>IF(N106="zákl. přenesená",J106,0)</f>
        <v>0</v>
      </c>
      <c r="BH106" s="231">
        <f>IF(N106="sníž. přenesená",J106,0)</f>
        <v>0</v>
      </c>
      <c r="BI106" s="231">
        <f>IF(N106="nulová",J106,0)</f>
        <v>0</v>
      </c>
      <c r="BJ106" s="23" t="s">
        <v>78</v>
      </c>
      <c r="BK106" s="231">
        <f>ROUND(I106*H106,2)</f>
        <v>0</v>
      </c>
      <c r="BL106" s="23" t="s">
        <v>153</v>
      </c>
      <c r="BM106" s="23" t="s">
        <v>1455</v>
      </c>
    </row>
    <row r="107" s="1" customFormat="1">
      <c r="B107" s="45"/>
      <c r="C107" s="73"/>
      <c r="D107" s="232" t="s">
        <v>189</v>
      </c>
      <c r="E107" s="73"/>
      <c r="F107" s="233" t="s">
        <v>1456</v>
      </c>
      <c r="G107" s="73"/>
      <c r="H107" s="73"/>
      <c r="I107" s="190"/>
      <c r="J107" s="73"/>
      <c r="K107" s="73"/>
      <c r="L107" s="71"/>
      <c r="M107" s="234"/>
      <c r="N107" s="46"/>
      <c r="O107" s="46"/>
      <c r="P107" s="46"/>
      <c r="Q107" s="46"/>
      <c r="R107" s="46"/>
      <c r="S107" s="46"/>
      <c r="T107" s="94"/>
      <c r="AT107" s="23" t="s">
        <v>189</v>
      </c>
      <c r="AU107" s="23" t="s">
        <v>80</v>
      </c>
    </row>
    <row r="108" s="1" customFormat="1" ht="25.5" customHeight="1">
      <c r="B108" s="45"/>
      <c r="C108" s="220" t="s">
        <v>174</v>
      </c>
      <c r="D108" s="220" t="s">
        <v>134</v>
      </c>
      <c r="E108" s="221" t="s">
        <v>1457</v>
      </c>
      <c r="F108" s="222" t="s">
        <v>1458</v>
      </c>
      <c r="G108" s="223" t="s">
        <v>187</v>
      </c>
      <c r="H108" s="224">
        <v>2</v>
      </c>
      <c r="I108" s="225"/>
      <c r="J108" s="226">
        <f>ROUND(I108*H108,2)</f>
        <v>0</v>
      </c>
      <c r="K108" s="222" t="s">
        <v>162</v>
      </c>
      <c r="L108" s="71"/>
      <c r="M108" s="227" t="s">
        <v>21</v>
      </c>
      <c r="N108" s="228" t="s">
        <v>42</v>
      </c>
      <c r="O108" s="46"/>
      <c r="P108" s="229">
        <f>O108*H108</f>
        <v>0</v>
      </c>
      <c r="Q108" s="229">
        <v>0.15140000000000001</v>
      </c>
      <c r="R108" s="229">
        <f>Q108*H108</f>
        <v>0.30280000000000001</v>
      </c>
      <c r="S108" s="229">
        <v>0</v>
      </c>
      <c r="T108" s="230">
        <f>S108*H108</f>
        <v>0</v>
      </c>
      <c r="AR108" s="23" t="s">
        <v>153</v>
      </c>
      <c r="AT108" s="23" t="s">
        <v>134</v>
      </c>
      <c r="AU108" s="23" t="s">
        <v>80</v>
      </c>
      <c r="AY108" s="23" t="s">
        <v>133</v>
      </c>
      <c r="BE108" s="231">
        <f>IF(N108="základní",J108,0)</f>
        <v>0</v>
      </c>
      <c r="BF108" s="231">
        <f>IF(N108="snížená",J108,0)</f>
        <v>0</v>
      </c>
      <c r="BG108" s="231">
        <f>IF(N108="zákl. přenesená",J108,0)</f>
        <v>0</v>
      </c>
      <c r="BH108" s="231">
        <f>IF(N108="sníž. přenesená",J108,0)</f>
        <v>0</v>
      </c>
      <c r="BI108" s="231">
        <f>IF(N108="nulová",J108,0)</f>
        <v>0</v>
      </c>
      <c r="BJ108" s="23" t="s">
        <v>78</v>
      </c>
      <c r="BK108" s="231">
        <f>ROUND(I108*H108,2)</f>
        <v>0</v>
      </c>
      <c r="BL108" s="23" t="s">
        <v>153</v>
      </c>
      <c r="BM108" s="23" t="s">
        <v>1459</v>
      </c>
    </row>
    <row r="109" s="1" customFormat="1">
      <c r="B109" s="45"/>
      <c r="C109" s="73"/>
      <c r="D109" s="232" t="s">
        <v>189</v>
      </c>
      <c r="E109" s="73"/>
      <c r="F109" s="233" t="s">
        <v>1460</v>
      </c>
      <c r="G109" s="73"/>
      <c r="H109" s="73"/>
      <c r="I109" s="190"/>
      <c r="J109" s="73"/>
      <c r="K109" s="73"/>
      <c r="L109" s="71"/>
      <c r="M109" s="234"/>
      <c r="N109" s="46"/>
      <c r="O109" s="46"/>
      <c r="P109" s="46"/>
      <c r="Q109" s="46"/>
      <c r="R109" s="46"/>
      <c r="S109" s="46"/>
      <c r="T109" s="94"/>
      <c r="AT109" s="23" t="s">
        <v>189</v>
      </c>
      <c r="AU109" s="23" t="s">
        <v>80</v>
      </c>
    </row>
    <row r="110" s="1" customFormat="1">
      <c r="B110" s="45"/>
      <c r="C110" s="73"/>
      <c r="D110" s="232" t="s">
        <v>141</v>
      </c>
      <c r="E110" s="73"/>
      <c r="F110" s="233" t="s">
        <v>1461</v>
      </c>
      <c r="G110" s="73"/>
      <c r="H110" s="73"/>
      <c r="I110" s="190"/>
      <c r="J110" s="73"/>
      <c r="K110" s="73"/>
      <c r="L110" s="71"/>
      <c r="M110" s="234"/>
      <c r="N110" s="46"/>
      <c r="O110" s="46"/>
      <c r="P110" s="46"/>
      <c r="Q110" s="46"/>
      <c r="R110" s="46"/>
      <c r="S110" s="46"/>
      <c r="T110" s="94"/>
      <c r="AT110" s="23" t="s">
        <v>141</v>
      </c>
      <c r="AU110" s="23" t="s">
        <v>80</v>
      </c>
    </row>
    <row r="111" s="10" customFormat="1" ht="29.88" customHeight="1">
      <c r="B111" s="204"/>
      <c r="C111" s="205"/>
      <c r="D111" s="206" t="s">
        <v>70</v>
      </c>
      <c r="E111" s="218" t="s">
        <v>174</v>
      </c>
      <c r="F111" s="218" t="s">
        <v>482</v>
      </c>
      <c r="G111" s="205"/>
      <c r="H111" s="205"/>
      <c r="I111" s="208"/>
      <c r="J111" s="219">
        <f>BK111</f>
        <v>0</v>
      </c>
      <c r="K111" s="205"/>
      <c r="L111" s="210"/>
      <c r="M111" s="211"/>
      <c r="N111" s="212"/>
      <c r="O111" s="212"/>
      <c r="P111" s="213">
        <f>SUM(P112:P137)</f>
        <v>0</v>
      </c>
      <c r="Q111" s="212"/>
      <c r="R111" s="213">
        <f>SUM(R112:R137)</f>
        <v>26.799619999999997</v>
      </c>
      <c r="S111" s="212"/>
      <c r="T111" s="214">
        <f>SUM(T112:T137)</f>
        <v>0</v>
      </c>
      <c r="AR111" s="215" t="s">
        <v>78</v>
      </c>
      <c r="AT111" s="216" t="s">
        <v>70</v>
      </c>
      <c r="AU111" s="216" t="s">
        <v>78</v>
      </c>
      <c r="AY111" s="215" t="s">
        <v>133</v>
      </c>
      <c r="BK111" s="217">
        <f>SUM(BK112:BK137)</f>
        <v>0</v>
      </c>
    </row>
    <row r="112" s="1" customFormat="1" ht="25.5" customHeight="1">
      <c r="B112" s="45"/>
      <c r="C112" s="220" t="s">
        <v>81</v>
      </c>
      <c r="D112" s="220" t="s">
        <v>134</v>
      </c>
      <c r="E112" s="221" t="s">
        <v>1462</v>
      </c>
      <c r="F112" s="222" t="s">
        <v>1463</v>
      </c>
      <c r="G112" s="223" t="s">
        <v>236</v>
      </c>
      <c r="H112" s="224">
        <v>115</v>
      </c>
      <c r="I112" s="225"/>
      <c r="J112" s="226">
        <f>ROUND(I112*H112,2)</f>
        <v>0</v>
      </c>
      <c r="K112" s="222" t="s">
        <v>162</v>
      </c>
      <c r="L112" s="71"/>
      <c r="M112" s="227" t="s">
        <v>21</v>
      </c>
      <c r="N112" s="228" t="s">
        <v>42</v>
      </c>
      <c r="O112" s="46"/>
      <c r="P112" s="229">
        <f>O112*H112</f>
        <v>0</v>
      </c>
      <c r="Q112" s="229">
        <v>3.0000000000000001E-05</v>
      </c>
      <c r="R112" s="229">
        <f>Q112*H112</f>
        <v>0.0034499999999999999</v>
      </c>
      <c r="S112" s="229">
        <v>0</v>
      </c>
      <c r="T112" s="230">
        <f>S112*H112</f>
        <v>0</v>
      </c>
      <c r="AR112" s="23" t="s">
        <v>153</v>
      </c>
      <c r="AT112" s="23" t="s">
        <v>134</v>
      </c>
      <c r="AU112" s="23" t="s">
        <v>80</v>
      </c>
      <c r="AY112" s="23" t="s">
        <v>133</v>
      </c>
      <c r="BE112" s="231">
        <f>IF(N112="základní",J112,0)</f>
        <v>0</v>
      </c>
      <c r="BF112" s="231">
        <f>IF(N112="snížená",J112,0)</f>
        <v>0</v>
      </c>
      <c r="BG112" s="231">
        <f>IF(N112="zákl. přenesená",J112,0)</f>
        <v>0</v>
      </c>
      <c r="BH112" s="231">
        <f>IF(N112="sníž. přenesená",J112,0)</f>
        <v>0</v>
      </c>
      <c r="BI112" s="231">
        <f>IF(N112="nulová",J112,0)</f>
        <v>0</v>
      </c>
      <c r="BJ112" s="23" t="s">
        <v>78</v>
      </c>
      <c r="BK112" s="231">
        <f>ROUND(I112*H112,2)</f>
        <v>0</v>
      </c>
      <c r="BL112" s="23" t="s">
        <v>153</v>
      </c>
      <c r="BM112" s="23" t="s">
        <v>1464</v>
      </c>
    </row>
    <row r="113" s="1" customFormat="1">
      <c r="B113" s="45"/>
      <c r="C113" s="73"/>
      <c r="D113" s="232" t="s">
        <v>189</v>
      </c>
      <c r="E113" s="73"/>
      <c r="F113" s="233" t="s">
        <v>1465</v>
      </c>
      <c r="G113" s="73"/>
      <c r="H113" s="73"/>
      <c r="I113" s="190"/>
      <c r="J113" s="73"/>
      <c r="K113" s="73"/>
      <c r="L113" s="71"/>
      <c r="M113" s="234"/>
      <c r="N113" s="46"/>
      <c r="O113" s="46"/>
      <c r="P113" s="46"/>
      <c r="Q113" s="46"/>
      <c r="R113" s="46"/>
      <c r="S113" s="46"/>
      <c r="T113" s="94"/>
      <c r="AT113" s="23" t="s">
        <v>189</v>
      </c>
      <c r="AU113" s="23" t="s">
        <v>80</v>
      </c>
    </row>
    <row r="114" s="11" customFormat="1">
      <c r="B114" s="238"/>
      <c r="C114" s="239"/>
      <c r="D114" s="232" t="s">
        <v>201</v>
      </c>
      <c r="E114" s="240" t="s">
        <v>21</v>
      </c>
      <c r="F114" s="241" t="s">
        <v>1466</v>
      </c>
      <c r="G114" s="239"/>
      <c r="H114" s="242">
        <v>115</v>
      </c>
      <c r="I114" s="243"/>
      <c r="J114" s="239"/>
      <c r="K114" s="239"/>
      <c r="L114" s="244"/>
      <c r="M114" s="245"/>
      <c r="N114" s="246"/>
      <c r="O114" s="246"/>
      <c r="P114" s="246"/>
      <c r="Q114" s="246"/>
      <c r="R114" s="246"/>
      <c r="S114" s="246"/>
      <c r="T114" s="247"/>
      <c r="AT114" s="248" t="s">
        <v>201</v>
      </c>
      <c r="AU114" s="248" t="s">
        <v>80</v>
      </c>
      <c r="AV114" s="11" t="s">
        <v>80</v>
      </c>
      <c r="AW114" s="11" t="s">
        <v>34</v>
      </c>
      <c r="AX114" s="11" t="s">
        <v>78</v>
      </c>
      <c r="AY114" s="248" t="s">
        <v>133</v>
      </c>
    </row>
    <row r="115" s="1" customFormat="1" ht="16.5" customHeight="1">
      <c r="B115" s="45"/>
      <c r="C115" s="273" t="s">
        <v>271</v>
      </c>
      <c r="D115" s="273" t="s">
        <v>293</v>
      </c>
      <c r="E115" s="274" t="s">
        <v>1467</v>
      </c>
      <c r="F115" s="275" t="s">
        <v>1468</v>
      </c>
      <c r="G115" s="276" t="s">
        <v>236</v>
      </c>
      <c r="H115" s="277">
        <v>115</v>
      </c>
      <c r="I115" s="278"/>
      <c r="J115" s="279">
        <f>ROUND(I115*H115,2)</f>
        <v>0</v>
      </c>
      <c r="K115" s="275" t="s">
        <v>162</v>
      </c>
      <c r="L115" s="280"/>
      <c r="M115" s="281" t="s">
        <v>21</v>
      </c>
      <c r="N115" s="282" t="s">
        <v>42</v>
      </c>
      <c r="O115" s="46"/>
      <c r="P115" s="229">
        <f>O115*H115</f>
        <v>0</v>
      </c>
      <c r="Q115" s="229">
        <v>0.0081799999999999998</v>
      </c>
      <c r="R115" s="229">
        <f>Q115*H115</f>
        <v>0.94069999999999998</v>
      </c>
      <c r="S115" s="229">
        <v>0</v>
      </c>
      <c r="T115" s="230">
        <f>S115*H115</f>
        <v>0</v>
      </c>
      <c r="AR115" s="23" t="s">
        <v>174</v>
      </c>
      <c r="AT115" s="23" t="s">
        <v>293</v>
      </c>
      <c r="AU115" s="23" t="s">
        <v>80</v>
      </c>
      <c r="AY115" s="23" t="s">
        <v>133</v>
      </c>
      <c r="BE115" s="231">
        <f>IF(N115="základní",J115,0)</f>
        <v>0</v>
      </c>
      <c r="BF115" s="231">
        <f>IF(N115="snížená",J115,0)</f>
        <v>0</v>
      </c>
      <c r="BG115" s="231">
        <f>IF(N115="zákl. přenesená",J115,0)</f>
        <v>0</v>
      </c>
      <c r="BH115" s="231">
        <f>IF(N115="sníž. přenesená",J115,0)</f>
        <v>0</v>
      </c>
      <c r="BI115" s="231">
        <f>IF(N115="nulová",J115,0)</f>
        <v>0</v>
      </c>
      <c r="BJ115" s="23" t="s">
        <v>78</v>
      </c>
      <c r="BK115" s="231">
        <f>ROUND(I115*H115,2)</f>
        <v>0</v>
      </c>
      <c r="BL115" s="23" t="s">
        <v>153</v>
      </c>
      <c r="BM115" s="23" t="s">
        <v>1469</v>
      </c>
    </row>
    <row r="116" s="1" customFormat="1" ht="25.5" customHeight="1">
      <c r="B116" s="45"/>
      <c r="C116" s="220" t="s">
        <v>273</v>
      </c>
      <c r="D116" s="220" t="s">
        <v>134</v>
      </c>
      <c r="E116" s="221" t="s">
        <v>1470</v>
      </c>
      <c r="F116" s="222" t="s">
        <v>1471</v>
      </c>
      <c r="G116" s="223" t="s">
        <v>137</v>
      </c>
      <c r="H116" s="224">
        <v>3</v>
      </c>
      <c r="I116" s="225"/>
      <c r="J116" s="226">
        <f>ROUND(I116*H116,2)</f>
        <v>0</v>
      </c>
      <c r="K116" s="222" t="s">
        <v>162</v>
      </c>
      <c r="L116" s="71"/>
      <c r="M116" s="227" t="s">
        <v>21</v>
      </c>
      <c r="N116" s="228" t="s">
        <v>42</v>
      </c>
      <c r="O116" s="46"/>
      <c r="P116" s="229">
        <f>O116*H116</f>
        <v>0</v>
      </c>
      <c r="Q116" s="229">
        <v>0</v>
      </c>
      <c r="R116" s="229">
        <f>Q116*H116</f>
        <v>0</v>
      </c>
      <c r="S116" s="229">
        <v>0</v>
      </c>
      <c r="T116" s="230">
        <f>S116*H116</f>
        <v>0</v>
      </c>
      <c r="AR116" s="23" t="s">
        <v>153</v>
      </c>
      <c r="AT116" s="23" t="s">
        <v>134</v>
      </c>
      <c r="AU116" s="23" t="s">
        <v>80</v>
      </c>
      <c r="AY116" s="23" t="s">
        <v>133</v>
      </c>
      <c r="BE116" s="231">
        <f>IF(N116="základní",J116,0)</f>
        <v>0</v>
      </c>
      <c r="BF116" s="231">
        <f>IF(N116="snížená",J116,0)</f>
        <v>0</v>
      </c>
      <c r="BG116" s="231">
        <f>IF(N116="zákl. přenesená",J116,0)</f>
        <v>0</v>
      </c>
      <c r="BH116" s="231">
        <f>IF(N116="sníž. přenesená",J116,0)</f>
        <v>0</v>
      </c>
      <c r="BI116" s="231">
        <f>IF(N116="nulová",J116,0)</f>
        <v>0</v>
      </c>
      <c r="BJ116" s="23" t="s">
        <v>78</v>
      </c>
      <c r="BK116" s="231">
        <f>ROUND(I116*H116,2)</f>
        <v>0</v>
      </c>
      <c r="BL116" s="23" t="s">
        <v>153</v>
      </c>
      <c r="BM116" s="23" t="s">
        <v>1472</v>
      </c>
    </row>
    <row r="117" s="1" customFormat="1">
      <c r="B117" s="45"/>
      <c r="C117" s="73"/>
      <c r="D117" s="232" t="s">
        <v>189</v>
      </c>
      <c r="E117" s="73"/>
      <c r="F117" s="233" t="s">
        <v>1473</v>
      </c>
      <c r="G117" s="73"/>
      <c r="H117" s="73"/>
      <c r="I117" s="190"/>
      <c r="J117" s="73"/>
      <c r="K117" s="73"/>
      <c r="L117" s="71"/>
      <c r="M117" s="234"/>
      <c r="N117" s="46"/>
      <c r="O117" s="46"/>
      <c r="P117" s="46"/>
      <c r="Q117" s="46"/>
      <c r="R117" s="46"/>
      <c r="S117" s="46"/>
      <c r="T117" s="94"/>
      <c r="AT117" s="23" t="s">
        <v>189</v>
      </c>
      <c r="AU117" s="23" t="s">
        <v>80</v>
      </c>
    </row>
    <row r="118" s="1" customFormat="1" ht="16.5" customHeight="1">
      <c r="B118" s="45"/>
      <c r="C118" s="273" t="s">
        <v>279</v>
      </c>
      <c r="D118" s="273" t="s">
        <v>293</v>
      </c>
      <c r="E118" s="274" t="s">
        <v>1474</v>
      </c>
      <c r="F118" s="275" t="s">
        <v>1475</v>
      </c>
      <c r="G118" s="276" t="s">
        <v>137</v>
      </c>
      <c r="H118" s="277">
        <v>3</v>
      </c>
      <c r="I118" s="278"/>
      <c r="J118" s="279">
        <f>ROUND(I118*H118,2)</f>
        <v>0</v>
      </c>
      <c r="K118" s="275" t="s">
        <v>162</v>
      </c>
      <c r="L118" s="280"/>
      <c r="M118" s="281" t="s">
        <v>21</v>
      </c>
      <c r="N118" s="282" t="s">
        <v>42</v>
      </c>
      <c r="O118" s="46"/>
      <c r="P118" s="229">
        <f>O118*H118</f>
        <v>0</v>
      </c>
      <c r="Q118" s="229">
        <v>0.0167</v>
      </c>
      <c r="R118" s="229">
        <f>Q118*H118</f>
        <v>0.050099999999999999</v>
      </c>
      <c r="S118" s="229">
        <v>0</v>
      </c>
      <c r="T118" s="230">
        <f>S118*H118</f>
        <v>0</v>
      </c>
      <c r="AR118" s="23" t="s">
        <v>174</v>
      </c>
      <c r="AT118" s="23" t="s">
        <v>293</v>
      </c>
      <c r="AU118" s="23" t="s">
        <v>80</v>
      </c>
      <c r="AY118" s="23" t="s">
        <v>133</v>
      </c>
      <c r="BE118" s="231">
        <f>IF(N118="základní",J118,0)</f>
        <v>0</v>
      </c>
      <c r="BF118" s="231">
        <f>IF(N118="snížená",J118,0)</f>
        <v>0</v>
      </c>
      <c r="BG118" s="231">
        <f>IF(N118="zákl. přenesená",J118,0)</f>
        <v>0</v>
      </c>
      <c r="BH118" s="231">
        <f>IF(N118="sníž. přenesená",J118,0)</f>
        <v>0</v>
      </c>
      <c r="BI118" s="231">
        <f>IF(N118="nulová",J118,0)</f>
        <v>0</v>
      </c>
      <c r="BJ118" s="23" t="s">
        <v>78</v>
      </c>
      <c r="BK118" s="231">
        <f>ROUND(I118*H118,2)</f>
        <v>0</v>
      </c>
      <c r="BL118" s="23" t="s">
        <v>153</v>
      </c>
      <c r="BM118" s="23" t="s">
        <v>1476</v>
      </c>
    </row>
    <row r="119" s="1" customFormat="1" ht="25.5" customHeight="1">
      <c r="B119" s="45"/>
      <c r="C119" s="220" t="s">
        <v>286</v>
      </c>
      <c r="D119" s="220" t="s">
        <v>134</v>
      </c>
      <c r="E119" s="221" t="s">
        <v>1477</v>
      </c>
      <c r="F119" s="222" t="s">
        <v>1478</v>
      </c>
      <c r="G119" s="223" t="s">
        <v>137</v>
      </c>
      <c r="H119" s="224">
        <v>5</v>
      </c>
      <c r="I119" s="225"/>
      <c r="J119" s="226">
        <f>ROUND(I119*H119,2)</f>
        <v>0</v>
      </c>
      <c r="K119" s="222" t="s">
        <v>162</v>
      </c>
      <c r="L119" s="71"/>
      <c r="M119" s="227" t="s">
        <v>21</v>
      </c>
      <c r="N119" s="228" t="s">
        <v>42</v>
      </c>
      <c r="O119" s="46"/>
      <c r="P119" s="229">
        <f>O119*H119</f>
        <v>0</v>
      </c>
      <c r="Q119" s="229">
        <v>2.2568899999999998</v>
      </c>
      <c r="R119" s="229">
        <f>Q119*H119</f>
        <v>11.28445</v>
      </c>
      <c r="S119" s="229">
        <v>0</v>
      </c>
      <c r="T119" s="230">
        <f>S119*H119</f>
        <v>0</v>
      </c>
      <c r="AR119" s="23" t="s">
        <v>153</v>
      </c>
      <c r="AT119" s="23" t="s">
        <v>134</v>
      </c>
      <c r="AU119" s="23" t="s">
        <v>80</v>
      </c>
      <c r="AY119" s="23" t="s">
        <v>133</v>
      </c>
      <c r="BE119" s="231">
        <f>IF(N119="základní",J119,0)</f>
        <v>0</v>
      </c>
      <c r="BF119" s="231">
        <f>IF(N119="snížená",J119,0)</f>
        <v>0</v>
      </c>
      <c r="BG119" s="231">
        <f>IF(N119="zákl. přenesená",J119,0)</f>
        <v>0</v>
      </c>
      <c r="BH119" s="231">
        <f>IF(N119="sníž. přenesená",J119,0)</f>
        <v>0</v>
      </c>
      <c r="BI119" s="231">
        <f>IF(N119="nulová",J119,0)</f>
        <v>0</v>
      </c>
      <c r="BJ119" s="23" t="s">
        <v>78</v>
      </c>
      <c r="BK119" s="231">
        <f>ROUND(I119*H119,2)</f>
        <v>0</v>
      </c>
      <c r="BL119" s="23" t="s">
        <v>153</v>
      </c>
      <c r="BM119" s="23" t="s">
        <v>1479</v>
      </c>
    </row>
    <row r="120" s="1" customFormat="1">
      <c r="B120" s="45"/>
      <c r="C120" s="73"/>
      <c r="D120" s="232" t="s">
        <v>189</v>
      </c>
      <c r="E120" s="73"/>
      <c r="F120" s="233" t="s">
        <v>1480</v>
      </c>
      <c r="G120" s="73"/>
      <c r="H120" s="73"/>
      <c r="I120" s="190"/>
      <c r="J120" s="73"/>
      <c r="K120" s="73"/>
      <c r="L120" s="71"/>
      <c r="M120" s="234"/>
      <c r="N120" s="46"/>
      <c r="O120" s="46"/>
      <c r="P120" s="46"/>
      <c r="Q120" s="46"/>
      <c r="R120" s="46"/>
      <c r="S120" s="46"/>
      <c r="T120" s="94"/>
      <c r="AT120" s="23" t="s">
        <v>189</v>
      </c>
      <c r="AU120" s="23" t="s">
        <v>80</v>
      </c>
    </row>
    <row r="121" s="1" customFormat="1" ht="16.5" customHeight="1">
      <c r="B121" s="45"/>
      <c r="C121" s="273" t="s">
        <v>292</v>
      </c>
      <c r="D121" s="273" t="s">
        <v>293</v>
      </c>
      <c r="E121" s="274" t="s">
        <v>1481</v>
      </c>
      <c r="F121" s="275" t="s">
        <v>1482</v>
      </c>
      <c r="G121" s="276" t="s">
        <v>137</v>
      </c>
      <c r="H121" s="277">
        <v>3</v>
      </c>
      <c r="I121" s="278"/>
      <c r="J121" s="279">
        <f>ROUND(I121*H121,2)</f>
        <v>0</v>
      </c>
      <c r="K121" s="275" t="s">
        <v>162</v>
      </c>
      <c r="L121" s="280"/>
      <c r="M121" s="281" t="s">
        <v>21</v>
      </c>
      <c r="N121" s="282" t="s">
        <v>42</v>
      </c>
      <c r="O121" s="46"/>
      <c r="P121" s="229">
        <f>O121*H121</f>
        <v>0</v>
      </c>
      <c r="Q121" s="229">
        <v>1.6000000000000001</v>
      </c>
      <c r="R121" s="229">
        <f>Q121*H121</f>
        <v>4.8000000000000007</v>
      </c>
      <c r="S121" s="229">
        <v>0</v>
      </c>
      <c r="T121" s="230">
        <f>S121*H121</f>
        <v>0</v>
      </c>
      <c r="AR121" s="23" t="s">
        <v>174</v>
      </c>
      <c r="AT121" s="23" t="s">
        <v>293</v>
      </c>
      <c r="AU121" s="23" t="s">
        <v>80</v>
      </c>
      <c r="AY121" s="23" t="s">
        <v>133</v>
      </c>
      <c r="BE121" s="231">
        <f>IF(N121="základní",J121,0)</f>
        <v>0</v>
      </c>
      <c r="BF121" s="231">
        <f>IF(N121="snížená",J121,0)</f>
        <v>0</v>
      </c>
      <c r="BG121" s="231">
        <f>IF(N121="zákl. přenesená",J121,0)</f>
        <v>0</v>
      </c>
      <c r="BH121" s="231">
        <f>IF(N121="sníž. přenesená",J121,0)</f>
        <v>0</v>
      </c>
      <c r="BI121" s="231">
        <f>IF(N121="nulová",J121,0)</f>
        <v>0</v>
      </c>
      <c r="BJ121" s="23" t="s">
        <v>78</v>
      </c>
      <c r="BK121" s="231">
        <f>ROUND(I121*H121,2)</f>
        <v>0</v>
      </c>
      <c r="BL121" s="23" t="s">
        <v>153</v>
      </c>
      <c r="BM121" s="23" t="s">
        <v>1483</v>
      </c>
    </row>
    <row r="122" s="1" customFormat="1" ht="16.5" customHeight="1">
      <c r="B122" s="45"/>
      <c r="C122" s="273" t="s">
        <v>10</v>
      </c>
      <c r="D122" s="273" t="s">
        <v>293</v>
      </c>
      <c r="E122" s="274" t="s">
        <v>1484</v>
      </c>
      <c r="F122" s="275" t="s">
        <v>1485</v>
      </c>
      <c r="G122" s="276" t="s">
        <v>137</v>
      </c>
      <c r="H122" s="277">
        <v>2</v>
      </c>
      <c r="I122" s="278"/>
      <c r="J122" s="279">
        <f>ROUND(I122*H122,2)</f>
        <v>0</v>
      </c>
      <c r="K122" s="275" t="s">
        <v>162</v>
      </c>
      <c r="L122" s="280"/>
      <c r="M122" s="281" t="s">
        <v>21</v>
      </c>
      <c r="N122" s="282" t="s">
        <v>42</v>
      </c>
      <c r="O122" s="46"/>
      <c r="P122" s="229">
        <f>O122*H122</f>
        <v>0</v>
      </c>
      <c r="Q122" s="229">
        <v>2.1000000000000001</v>
      </c>
      <c r="R122" s="229">
        <f>Q122*H122</f>
        <v>4.2000000000000002</v>
      </c>
      <c r="S122" s="229">
        <v>0</v>
      </c>
      <c r="T122" s="230">
        <f>S122*H122</f>
        <v>0</v>
      </c>
      <c r="AR122" s="23" t="s">
        <v>174</v>
      </c>
      <c r="AT122" s="23" t="s">
        <v>293</v>
      </c>
      <c r="AU122" s="23" t="s">
        <v>80</v>
      </c>
      <c r="AY122" s="23" t="s">
        <v>133</v>
      </c>
      <c r="BE122" s="231">
        <f>IF(N122="základní",J122,0)</f>
        <v>0</v>
      </c>
      <c r="BF122" s="231">
        <f>IF(N122="snížená",J122,0)</f>
        <v>0</v>
      </c>
      <c r="BG122" s="231">
        <f>IF(N122="zákl. přenesená",J122,0)</f>
        <v>0</v>
      </c>
      <c r="BH122" s="231">
        <f>IF(N122="sníž. přenesená",J122,0)</f>
        <v>0</v>
      </c>
      <c r="BI122" s="231">
        <f>IF(N122="nulová",J122,0)</f>
        <v>0</v>
      </c>
      <c r="BJ122" s="23" t="s">
        <v>78</v>
      </c>
      <c r="BK122" s="231">
        <f>ROUND(I122*H122,2)</f>
        <v>0</v>
      </c>
      <c r="BL122" s="23" t="s">
        <v>153</v>
      </c>
      <c r="BM122" s="23" t="s">
        <v>1486</v>
      </c>
    </row>
    <row r="123" s="1" customFormat="1" ht="16.5" customHeight="1">
      <c r="B123" s="45"/>
      <c r="C123" s="273" t="s">
        <v>304</v>
      </c>
      <c r="D123" s="273" t="s">
        <v>293</v>
      </c>
      <c r="E123" s="274" t="s">
        <v>1487</v>
      </c>
      <c r="F123" s="275" t="s">
        <v>1488</v>
      </c>
      <c r="G123" s="276" t="s">
        <v>137</v>
      </c>
      <c r="H123" s="277">
        <v>3</v>
      </c>
      <c r="I123" s="278"/>
      <c r="J123" s="279">
        <f>ROUND(I123*H123,2)</f>
        <v>0</v>
      </c>
      <c r="K123" s="275" t="s">
        <v>162</v>
      </c>
      <c r="L123" s="280"/>
      <c r="M123" s="281" t="s">
        <v>21</v>
      </c>
      <c r="N123" s="282" t="s">
        <v>42</v>
      </c>
      <c r="O123" s="46"/>
      <c r="P123" s="229">
        <f>O123*H123</f>
        <v>0</v>
      </c>
      <c r="Q123" s="229">
        <v>0.185</v>
      </c>
      <c r="R123" s="229">
        <f>Q123*H123</f>
        <v>0.55499999999999994</v>
      </c>
      <c r="S123" s="229">
        <v>0</v>
      </c>
      <c r="T123" s="230">
        <f>S123*H123</f>
        <v>0</v>
      </c>
      <c r="AR123" s="23" t="s">
        <v>174</v>
      </c>
      <c r="AT123" s="23" t="s">
        <v>293</v>
      </c>
      <c r="AU123" s="23" t="s">
        <v>80</v>
      </c>
      <c r="AY123" s="23" t="s">
        <v>133</v>
      </c>
      <c r="BE123" s="231">
        <f>IF(N123="základní",J123,0)</f>
        <v>0</v>
      </c>
      <c r="BF123" s="231">
        <f>IF(N123="snížená",J123,0)</f>
        <v>0</v>
      </c>
      <c r="BG123" s="231">
        <f>IF(N123="zákl. přenesená",J123,0)</f>
        <v>0</v>
      </c>
      <c r="BH123" s="231">
        <f>IF(N123="sníž. přenesená",J123,0)</f>
        <v>0</v>
      </c>
      <c r="BI123" s="231">
        <f>IF(N123="nulová",J123,0)</f>
        <v>0</v>
      </c>
      <c r="BJ123" s="23" t="s">
        <v>78</v>
      </c>
      <c r="BK123" s="231">
        <f>ROUND(I123*H123,2)</f>
        <v>0</v>
      </c>
      <c r="BL123" s="23" t="s">
        <v>153</v>
      </c>
      <c r="BM123" s="23" t="s">
        <v>1489</v>
      </c>
    </row>
    <row r="124" s="1" customFormat="1" ht="16.5" customHeight="1">
      <c r="B124" s="45"/>
      <c r="C124" s="273" t="s">
        <v>309</v>
      </c>
      <c r="D124" s="273" t="s">
        <v>293</v>
      </c>
      <c r="E124" s="274" t="s">
        <v>873</v>
      </c>
      <c r="F124" s="275" t="s">
        <v>874</v>
      </c>
      <c r="G124" s="276" t="s">
        <v>137</v>
      </c>
      <c r="H124" s="277">
        <v>5</v>
      </c>
      <c r="I124" s="278"/>
      <c r="J124" s="279">
        <f>ROUND(I124*H124,2)</f>
        <v>0</v>
      </c>
      <c r="K124" s="275" t="s">
        <v>162</v>
      </c>
      <c r="L124" s="280"/>
      <c r="M124" s="281" t="s">
        <v>21</v>
      </c>
      <c r="N124" s="282" t="s">
        <v>42</v>
      </c>
      <c r="O124" s="46"/>
      <c r="P124" s="229">
        <f>O124*H124</f>
        <v>0</v>
      </c>
      <c r="Q124" s="229">
        <v>0.052999999999999998</v>
      </c>
      <c r="R124" s="229">
        <f>Q124*H124</f>
        <v>0.26500000000000001</v>
      </c>
      <c r="S124" s="229">
        <v>0</v>
      </c>
      <c r="T124" s="230">
        <f>S124*H124</f>
        <v>0</v>
      </c>
      <c r="AR124" s="23" t="s">
        <v>174</v>
      </c>
      <c r="AT124" s="23" t="s">
        <v>293</v>
      </c>
      <c r="AU124" s="23" t="s">
        <v>80</v>
      </c>
      <c r="AY124" s="23" t="s">
        <v>133</v>
      </c>
      <c r="BE124" s="231">
        <f>IF(N124="základní",J124,0)</f>
        <v>0</v>
      </c>
      <c r="BF124" s="231">
        <f>IF(N124="snížená",J124,0)</f>
        <v>0</v>
      </c>
      <c r="BG124" s="231">
        <f>IF(N124="zákl. přenesená",J124,0)</f>
        <v>0</v>
      </c>
      <c r="BH124" s="231">
        <f>IF(N124="sníž. přenesená",J124,0)</f>
        <v>0</v>
      </c>
      <c r="BI124" s="231">
        <f>IF(N124="nulová",J124,0)</f>
        <v>0</v>
      </c>
      <c r="BJ124" s="23" t="s">
        <v>78</v>
      </c>
      <c r="BK124" s="231">
        <f>ROUND(I124*H124,2)</f>
        <v>0</v>
      </c>
      <c r="BL124" s="23" t="s">
        <v>153</v>
      </c>
      <c r="BM124" s="23" t="s">
        <v>1490</v>
      </c>
    </row>
    <row r="125" s="1" customFormat="1" ht="16.5" customHeight="1">
      <c r="B125" s="45"/>
      <c r="C125" s="273" t="s">
        <v>314</v>
      </c>
      <c r="D125" s="273" t="s">
        <v>293</v>
      </c>
      <c r="E125" s="274" t="s">
        <v>1491</v>
      </c>
      <c r="F125" s="275" t="s">
        <v>1492</v>
      </c>
      <c r="G125" s="276" t="s">
        <v>1338</v>
      </c>
      <c r="H125" s="277">
        <v>5</v>
      </c>
      <c r="I125" s="278"/>
      <c r="J125" s="279">
        <f>ROUND(I125*H125,2)</f>
        <v>0</v>
      </c>
      <c r="K125" s="275" t="s">
        <v>21</v>
      </c>
      <c r="L125" s="280"/>
      <c r="M125" s="281" t="s">
        <v>21</v>
      </c>
      <c r="N125" s="282" t="s">
        <v>42</v>
      </c>
      <c r="O125" s="46"/>
      <c r="P125" s="229">
        <f>O125*H125</f>
        <v>0</v>
      </c>
      <c r="Q125" s="229">
        <v>0</v>
      </c>
      <c r="R125" s="229">
        <f>Q125*H125</f>
        <v>0</v>
      </c>
      <c r="S125" s="229">
        <v>0</v>
      </c>
      <c r="T125" s="230">
        <f>S125*H125</f>
        <v>0</v>
      </c>
      <c r="AR125" s="23" t="s">
        <v>174</v>
      </c>
      <c r="AT125" s="23" t="s">
        <v>293</v>
      </c>
      <c r="AU125" s="23" t="s">
        <v>80</v>
      </c>
      <c r="AY125" s="23" t="s">
        <v>133</v>
      </c>
      <c r="BE125" s="231">
        <f>IF(N125="základní",J125,0)</f>
        <v>0</v>
      </c>
      <c r="BF125" s="231">
        <f>IF(N125="snížená",J125,0)</f>
        <v>0</v>
      </c>
      <c r="BG125" s="231">
        <f>IF(N125="zákl. přenesená",J125,0)</f>
        <v>0</v>
      </c>
      <c r="BH125" s="231">
        <f>IF(N125="sníž. přenesená",J125,0)</f>
        <v>0</v>
      </c>
      <c r="BI125" s="231">
        <f>IF(N125="nulová",J125,0)</f>
        <v>0</v>
      </c>
      <c r="BJ125" s="23" t="s">
        <v>78</v>
      </c>
      <c r="BK125" s="231">
        <f>ROUND(I125*H125,2)</f>
        <v>0</v>
      </c>
      <c r="BL125" s="23" t="s">
        <v>153</v>
      </c>
      <c r="BM125" s="23" t="s">
        <v>1493</v>
      </c>
    </row>
    <row r="126" s="1" customFormat="1" ht="16.5" customHeight="1">
      <c r="B126" s="45"/>
      <c r="C126" s="273" t="s">
        <v>320</v>
      </c>
      <c r="D126" s="273" t="s">
        <v>293</v>
      </c>
      <c r="E126" s="274" t="s">
        <v>1494</v>
      </c>
      <c r="F126" s="275" t="s">
        <v>1495</v>
      </c>
      <c r="G126" s="276" t="s">
        <v>137</v>
      </c>
      <c r="H126" s="277">
        <v>8</v>
      </c>
      <c r="I126" s="278"/>
      <c r="J126" s="279">
        <f>ROUND(I126*H126,2)</f>
        <v>0</v>
      </c>
      <c r="K126" s="275" t="s">
        <v>162</v>
      </c>
      <c r="L126" s="280"/>
      <c r="M126" s="281" t="s">
        <v>21</v>
      </c>
      <c r="N126" s="282" t="s">
        <v>42</v>
      </c>
      <c r="O126" s="46"/>
      <c r="P126" s="229">
        <f>O126*H126</f>
        <v>0</v>
      </c>
      <c r="Q126" s="229">
        <v>0.002</v>
      </c>
      <c r="R126" s="229">
        <f>Q126*H126</f>
        <v>0.016</v>
      </c>
      <c r="S126" s="229">
        <v>0</v>
      </c>
      <c r="T126" s="230">
        <f>S126*H126</f>
        <v>0</v>
      </c>
      <c r="AR126" s="23" t="s">
        <v>174</v>
      </c>
      <c r="AT126" s="23" t="s">
        <v>293</v>
      </c>
      <c r="AU126" s="23" t="s">
        <v>80</v>
      </c>
      <c r="AY126" s="23" t="s">
        <v>133</v>
      </c>
      <c r="BE126" s="231">
        <f>IF(N126="základní",J126,0)</f>
        <v>0</v>
      </c>
      <c r="BF126" s="231">
        <f>IF(N126="snížená",J126,0)</f>
        <v>0</v>
      </c>
      <c r="BG126" s="231">
        <f>IF(N126="zákl. přenesená",J126,0)</f>
        <v>0</v>
      </c>
      <c r="BH126" s="231">
        <f>IF(N126="sníž. přenesená",J126,0)</f>
        <v>0</v>
      </c>
      <c r="BI126" s="231">
        <f>IF(N126="nulová",J126,0)</f>
        <v>0</v>
      </c>
      <c r="BJ126" s="23" t="s">
        <v>78</v>
      </c>
      <c r="BK126" s="231">
        <f>ROUND(I126*H126,2)</f>
        <v>0</v>
      </c>
      <c r="BL126" s="23" t="s">
        <v>153</v>
      </c>
      <c r="BM126" s="23" t="s">
        <v>1496</v>
      </c>
    </row>
    <row r="127" s="1" customFormat="1" ht="16.5" customHeight="1">
      <c r="B127" s="45"/>
      <c r="C127" s="273" t="s">
        <v>330</v>
      </c>
      <c r="D127" s="273" t="s">
        <v>293</v>
      </c>
      <c r="E127" s="274" t="s">
        <v>1497</v>
      </c>
      <c r="F127" s="275" t="s">
        <v>1498</v>
      </c>
      <c r="G127" s="276" t="s">
        <v>137</v>
      </c>
      <c r="H127" s="277">
        <v>1</v>
      </c>
      <c r="I127" s="278"/>
      <c r="J127" s="279">
        <f>ROUND(I127*H127,2)</f>
        <v>0</v>
      </c>
      <c r="K127" s="275" t="s">
        <v>162</v>
      </c>
      <c r="L127" s="280"/>
      <c r="M127" s="281" t="s">
        <v>21</v>
      </c>
      <c r="N127" s="282" t="s">
        <v>42</v>
      </c>
      <c r="O127" s="46"/>
      <c r="P127" s="229">
        <f>O127*H127</f>
        <v>0</v>
      </c>
      <c r="Q127" s="229">
        <v>0.032000000000000001</v>
      </c>
      <c r="R127" s="229">
        <f>Q127*H127</f>
        <v>0.032000000000000001</v>
      </c>
      <c r="S127" s="229">
        <v>0</v>
      </c>
      <c r="T127" s="230">
        <f>S127*H127</f>
        <v>0</v>
      </c>
      <c r="AR127" s="23" t="s">
        <v>174</v>
      </c>
      <c r="AT127" s="23" t="s">
        <v>293</v>
      </c>
      <c r="AU127" s="23" t="s">
        <v>80</v>
      </c>
      <c r="AY127" s="23" t="s">
        <v>133</v>
      </c>
      <c r="BE127" s="231">
        <f>IF(N127="základní",J127,0)</f>
        <v>0</v>
      </c>
      <c r="BF127" s="231">
        <f>IF(N127="snížená",J127,0)</f>
        <v>0</v>
      </c>
      <c r="BG127" s="231">
        <f>IF(N127="zákl. přenesená",J127,0)</f>
        <v>0</v>
      </c>
      <c r="BH127" s="231">
        <f>IF(N127="sníž. přenesená",J127,0)</f>
        <v>0</v>
      </c>
      <c r="BI127" s="231">
        <f>IF(N127="nulová",J127,0)</f>
        <v>0</v>
      </c>
      <c r="BJ127" s="23" t="s">
        <v>78</v>
      </c>
      <c r="BK127" s="231">
        <f>ROUND(I127*H127,2)</f>
        <v>0</v>
      </c>
      <c r="BL127" s="23" t="s">
        <v>153</v>
      </c>
      <c r="BM127" s="23" t="s">
        <v>1499</v>
      </c>
    </row>
    <row r="128" s="1" customFormat="1" ht="16.5" customHeight="1">
      <c r="B128" s="45"/>
      <c r="C128" s="273" t="s">
        <v>9</v>
      </c>
      <c r="D128" s="273" t="s">
        <v>293</v>
      </c>
      <c r="E128" s="274" t="s">
        <v>1500</v>
      </c>
      <c r="F128" s="275" t="s">
        <v>1501</v>
      </c>
      <c r="G128" s="276" t="s">
        <v>137</v>
      </c>
      <c r="H128" s="277">
        <v>2</v>
      </c>
      <c r="I128" s="278"/>
      <c r="J128" s="279">
        <f>ROUND(I128*H128,2)</f>
        <v>0</v>
      </c>
      <c r="K128" s="275" t="s">
        <v>162</v>
      </c>
      <c r="L128" s="280"/>
      <c r="M128" s="281" t="s">
        <v>21</v>
      </c>
      <c r="N128" s="282" t="s">
        <v>42</v>
      </c>
      <c r="O128" s="46"/>
      <c r="P128" s="229">
        <f>O128*H128</f>
        <v>0</v>
      </c>
      <c r="Q128" s="229">
        <v>0.041000000000000002</v>
      </c>
      <c r="R128" s="229">
        <f>Q128*H128</f>
        <v>0.082000000000000003</v>
      </c>
      <c r="S128" s="229">
        <v>0</v>
      </c>
      <c r="T128" s="230">
        <f>S128*H128</f>
        <v>0</v>
      </c>
      <c r="AR128" s="23" t="s">
        <v>174</v>
      </c>
      <c r="AT128" s="23" t="s">
        <v>293</v>
      </c>
      <c r="AU128" s="23" t="s">
        <v>80</v>
      </c>
      <c r="AY128" s="23" t="s">
        <v>133</v>
      </c>
      <c r="BE128" s="231">
        <f>IF(N128="základní",J128,0)</f>
        <v>0</v>
      </c>
      <c r="BF128" s="231">
        <f>IF(N128="snížená",J128,0)</f>
        <v>0</v>
      </c>
      <c r="BG128" s="231">
        <f>IF(N128="zákl. přenesená",J128,0)</f>
        <v>0</v>
      </c>
      <c r="BH128" s="231">
        <f>IF(N128="sníž. přenesená",J128,0)</f>
        <v>0</v>
      </c>
      <c r="BI128" s="231">
        <f>IF(N128="nulová",J128,0)</f>
        <v>0</v>
      </c>
      <c r="BJ128" s="23" t="s">
        <v>78</v>
      </c>
      <c r="BK128" s="231">
        <f>ROUND(I128*H128,2)</f>
        <v>0</v>
      </c>
      <c r="BL128" s="23" t="s">
        <v>153</v>
      </c>
      <c r="BM128" s="23" t="s">
        <v>1502</v>
      </c>
    </row>
    <row r="129" s="1" customFormat="1" ht="25.5" customHeight="1">
      <c r="B129" s="45"/>
      <c r="C129" s="220" t="s">
        <v>340</v>
      </c>
      <c r="D129" s="220" t="s">
        <v>134</v>
      </c>
      <c r="E129" s="221" t="s">
        <v>1503</v>
      </c>
      <c r="F129" s="222" t="s">
        <v>1504</v>
      </c>
      <c r="G129" s="223" t="s">
        <v>137</v>
      </c>
      <c r="H129" s="224">
        <v>1</v>
      </c>
      <c r="I129" s="225"/>
      <c r="J129" s="226">
        <f>ROUND(I129*H129,2)</f>
        <v>0</v>
      </c>
      <c r="K129" s="222" t="s">
        <v>162</v>
      </c>
      <c r="L129" s="71"/>
      <c r="M129" s="227" t="s">
        <v>21</v>
      </c>
      <c r="N129" s="228" t="s">
        <v>42</v>
      </c>
      <c r="O129" s="46"/>
      <c r="P129" s="229">
        <f>O129*H129</f>
        <v>0</v>
      </c>
      <c r="Q129" s="229">
        <v>2.6148799999999999</v>
      </c>
      <c r="R129" s="229">
        <f>Q129*H129</f>
        <v>2.6148799999999999</v>
      </c>
      <c r="S129" s="229">
        <v>0</v>
      </c>
      <c r="T129" s="230">
        <f>S129*H129</f>
        <v>0</v>
      </c>
      <c r="AR129" s="23" t="s">
        <v>153</v>
      </c>
      <c r="AT129" s="23" t="s">
        <v>134</v>
      </c>
      <c r="AU129" s="23" t="s">
        <v>80</v>
      </c>
      <c r="AY129" s="23" t="s">
        <v>133</v>
      </c>
      <c r="BE129" s="231">
        <f>IF(N129="základní",J129,0)</f>
        <v>0</v>
      </c>
      <c r="BF129" s="231">
        <f>IF(N129="snížená",J129,0)</f>
        <v>0</v>
      </c>
      <c r="BG129" s="231">
        <f>IF(N129="zákl. přenesená",J129,0)</f>
        <v>0</v>
      </c>
      <c r="BH129" s="231">
        <f>IF(N129="sníž. přenesená",J129,0)</f>
        <v>0</v>
      </c>
      <c r="BI129" s="231">
        <f>IF(N129="nulová",J129,0)</f>
        <v>0</v>
      </c>
      <c r="BJ129" s="23" t="s">
        <v>78</v>
      </c>
      <c r="BK129" s="231">
        <f>ROUND(I129*H129,2)</f>
        <v>0</v>
      </c>
      <c r="BL129" s="23" t="s">
        <v>153</v>
      </c>
      <c r="BM129" s="23" t="s">
        <v>1505</v>
      </c>
    </row>
    <row r="130" s="1" customFormat="1">
      <c r="B130" s="45"/>
      <c r="C130" s="73"/>
      <c r="D130" s="232" t="s">
        <v>189</v>
      </c>
      <c r="E130" s="73"/>
      <c r="F130" s="233" t="s">
        <v>1506</v>
      </c>
      <c r="G130" s="73"/>
      <c r="H130" s="73"/>
      <c r="I130" s="190"/>
      <c r="J130" s="73"/>
      <c r="K130" s="73"/>
      <c r="L130" s="71"/>
      <c r="M130" s="234"/>
      <c r="N130" s="46"/>
      <c r="O130" s="46"/>
      <c r="P130" s="46"/>
      <c r="Q130" s="46"/>
      <c r="R130" s="46"/>
      <c r="S130" s="46"/>
      <c r="T130" s="94"/>
      <c r="AT130" s="23" t="s">
        <v>189</v>
      </c>
      <c r="AU130" s="23" t="s">
        <v>80</v>
      </c>
    </row>
    <row r="131" s="1" customFormat="1">
      <c r="B131" s="45"/>
      <c r="C131" s="73"/>
      <c r="D131" s="232" t="s">
        <v>141</v>
      </c>
      <c r="E131" s="73"/>
      <c r="F131" s="233" t="s">
        <v>1507</v>
      </c>
      <c r="G131" s="73"/>
      <c r="H131" s="73"/>
      <c r="I131" s="190"/>
      <c r="J131" s="73"/>
      <c r="K131" s="73"/>
      <c r="L131" s="71"/>
      <c r="M131" s="234"/>
      <c r="N131" s="46"/>
      <c r="O131" s="46"/>
      <c r="P131" s="46"/>
      <c r="Q131" s="46"/>
      <c r="R131" s="46"/>
      <c r="S131" s="46"/>
      <c r="T131" s="94"/>
      <c r="AT131" s="23" t="s">
        <v>141</v>
      </c>
      <c r="AU131" s="23" t="s">
        <v>80</v>
      </c>
    </row>
    <row r="132" s="1" customFormat="1" ht="25.5" customHeight="1">
      <c r="B132" s="45"/>
      <c r="C132" s="220" t="s">
        <v>345</v>
      </c>
      <c r="D132" s="220" t="s">
        <v>134</v>
      </c>
      <c r="E132" s="221" t="s">
        <v>1508</v>
      </c>
      <c r="F132" s="222" t="s">
        <v>1509</v>
      </c>
      <c r="G132" s="223" t="s">
        <v>137</v>
      </c>
      <c r="H132" s="224">
        <v>5</v>
      </c>
      <c r="I132" s="225"/>
      <c r="J132" s="226">
        <f>ROUND(I132*H132,2)</f>
        <v>0</v>
      </c>
      <c r="K132" s="222" t="s">
        <v>162</v>
      </c>
      <c r="L132" s="71"/>
      <c r="M132" s="227" t="s">
        <v>21</v>
      </c>
      <c r="N132" s="228" t="s">
        <v>42</v>
      </c>
      <c r="O132" s="46"/>
      <c r="P132" s="229">
        <f>O132*H132</f>
        <v>0</v>
      </c>
      <c r="Q132" s="229">
        <v>0.21734000000000001</v>
      </c>
      <c r="R132" s="229">
        <f>Q132*H132</f>
        <v>1.0867</v>
      </c>
      <c r="S132" s="229">
        <v>0</v>
      </c>
      <c r="T132" s="230">
        <f>S132*H132</f>
        <v>0</v>
      </c>
      <c r="AR132" s="23" t="s">
        <v>153</v>
      </c>
      <c r="AT132" s="23" t="s">
        <v>134</v>
      </c>
      <c r="AU132" s="23" t="s">
        <v>80</v>
      </c>
      <c r="AY132" s="23" t="s">
        <v>133</v>
      </c>
      <c r="BE132" s="231">
        <f>IF(N132="základní",J132,0)</f>
        <v>0</v>
      </c>
      <c r="BF132" s="231">
        <f>IF(N132="snížená",J132,0)</f>
        <v>0</v>
      </c>
      <c r="BG132" s="231">
        <f>IF(N132="zákl. přenesená",J132,0)</f>
        <v>0</v>
      </c>
      <c r="BH132" s="231">
        <f>IF(N132="sníž. přenesená",J132,0)</f>
        <v>0</v>
      </c>
      <c r="BI132" s="231">
        <f>IF(N132="nulová",J132,0)</f>
        <v>0</v>
      </c>
      <c r="BJ132" s="23" t="s">
        <v>78</v>
      </c>
      <c r="BK132" s="231">
        <f>ROUND(I132*H132,2)</f>
        <v>0</v>
      </c>
      <c r="BL132" s="23" t="s">
        <v>153</v>
      </c>
      <c r="BM132" s="23" t="s">
        <v>1510</v>
      </c>
    </row>
    <row r="133" s="1" customFormat="1">
      <c r="B133" s="45"/>
      <c r="C133" s="73"/>
      <c r="D133" s="232" t="s">
        <v>189</v>
      </c>
      <c r="E133" s="73"/>
      <c r="F133" s="233" t="s">
        <v>1511</v>
      </c>
      <c r="G133" s="73"/>
      <c r="H133" s="73"/>
      <c r="I133" s="190"/>
      <c r="J133" s="73"/>
      <c r="K133" s="73"/>
      <c r="L133" s="71"/>
      <c r="M133" s="234"/>
      <c r="N133" s="46"/>
      <c r="O133" s="46"/>
      <c r="P133" s="46"/>
      <c r="Q133" s="46"/>
      <c r="R133" s="46"/>
      <c r="S133" s="46"/>
      <c r="T133" s="94"/>
      <c r="AT133" s="23" t="s">
        <v>189</v>
      </c>
      <c r="AU133" s="23" t="s">
        <v>80</v>
      </c>
    </row>
    <row r="134" s="1" customFormat="1" ht="16.5" customHeight="1">
      <c r="B134" s="45"/>
      <c r="C134" s="273" t="s">
        <v>351</v>
      </c>
      <c r="D134" s="273" t="s">
        <v>293</v>
      </c>
      <c r="E134" s="274" t="s">
        <v>1512</v>
      </c>
      <c r="F134" s="275" t="s">
        <v>1513</v>
      </c>
      <c r="G134" s="276" t="s">
        <v>137</v>
      </c>
      <c r="H134" s="277">
        <v>5</v>
      </c>
      <c r="I134" s="278"/>
      <c r="J134" s="279">
        <f>ROUND(I134*H134,2)</f>
        <v>0</v>
      </c>
      <c r="K134" s="275" t="s">
        <v>162</v>
      </c>
      <c r="L134" s="280"/>
      <c r="M134" s="281" t="s">
        <v>21</v>
      </c>
      <c r="N134" s="282" t="s">
        <v>42</v>
      </c>
      <c r="O134" s="46"/>
      <c r="P134" s="229">
        <f>O134*H134</f>
        <v>0</v>
      </c>
      <c r="Q134" s="229">
        <v>0.10199999999999999</v>
      </c>
      <c r="R134" s="229">
        <f>Q134*H134</f>
        <v>0.51000000000000001</v>
      </c>
      <c r="S134" s="229">
        <v>0</v>
      </c>
      <c r="T134" s="230">
        <f>S134*H134</f>
        <v>0</v>
      </c>
      <c r="AR134" s="23" t="s">
        <v>174</v>
      </c>
      <c r="AT134" s="23" t="s">
        <v>293</v>
      </c>
      <c r="AU134" s="23" t="s">
        <v>80</v>
      </c>
      <c r="AY134" s="23" t="s">
        <v>133</v>
      </c>
      <c r="BE134" s="231">
        <f>IF(N134="základní",J134,0)</f>
        <v>0</v>
      </c>
      <c r="BF134" s="231">
        <f>IF(N134="snížená",J134,0)</f>
        <v>0</v>
      </c>
      <c r="BG134" s="231">
        <f>IF(N134="zákl. přenesená",J134,0)</f>
        <v>0</v>
      </c>
      <c r="BH134" s="231">
        <f>IF(N134="sníž. přenesená",J134,0)</f>
        <v>0</v>
      </c>
      <c r="BI134" s="231">
        <f>IF(N134="nulová",J134,0)</f>
        <v>0</v>
      </c>
      <c r="BJ134" s="23" t="s">
        <v>78</v>
      </c>
      <c r="BK134" s="231">
        <f>ROUND(I134*H134,2)</f>
        <v>0</v>
      </c>
      <c r="BL134" s="23" t="s">
        <v>153</v>
      </c>
      <c r="BM134" s="23" t="s">
        <v>1514</v>
      </c>
    </row>
    <row r="135" s="1" customFormat="1" ht="25.5" customHeight="1">
      <c r="B135" s="45"/>
      <c r="C135" s="220" t="s">
        <v>357</v>
      </c>
      <c r="D135" s="220" t="s">
        <v>134</v>
      </c>
      <c r="E135" s="221" t="s">
        <v>1515</v>
      </c>
      <c r="F135" s="222" t="s">
        <v>1516</v>
      </c>
      <c r="G135" s="223" t="s">
        <v>137</v>
      </c>
      <c r="H135" s="224">
        <v>1</v>
      </c>
      <c r="I135" s="225"/>
      <c r="J135" s="226">
        <f>ROUND(I135*H135,2)</f>
        <v>0</v>
      </c>
      <c r="K135" s="222" t="s">
        <v>162</v>
      </c>
      <c r="L135" s="71"/>
      <c r="M135" s="227" t="s">
        <v>21</v>
      </c>
      <c r="N135" s="228" t="s">
        <v>42</v>
      </c>
      <c r="O135" s="46"/>
      <c r="P135" s="229">
        <f>O135*H135</f>
        <v>0</v>
      </c>
      <c r="Q135" s="229">
        <v>0.21734000000000001</v>
      </c>
      <c r="R135" s="229">
        <f>Q135*H135</f>
        <v>0.21734000000000001</v>
      </c>
      <c r="S135" s="229">
        <v>0</v>
      </c>
      <c r="T135" s="230">
        <f>S135*H135</f>
        <v>0</v>
      </c>
      <c r="AR135" s="23" t="s">
        <v>153</v>
      </c>
      <c r="AT135" s="23" t="s">
        <v>134</v>
      </c>
      <c r="AU135" s="23" t="s">
        <v>80</v>
      </c>
      <c r="AY135" s="23" t="s">
        <v>133</v>
      </c>
      <c r="BE135" s="231">
        <f>IF(N135="základní",J135,0)</f>
        <v>0</v>
      </c>
      <c r="BF135" s="231">
        <f>IF(N135="snížená",J135,0)</f>
        <v>0</v>
      </c>
      <c r="BG135" s="231">
        <f>IF(N135="zákl. přenesená",J135,0)</f>
        <v>0</v>
      </c>
      <c r="BH135" s="231">
        <f>IF(N135="sníž. přenesená",J135,0)</f>
        <v>0</v>
      </c>
      <c r="BI135" s="231">
        <f>IF(N135="nulová",J135,0)</f>
        <v>0</v>
      </c>
      <c r="BJ135" s="23" t="s">
        <v>78</v>
      </c>
      <c r="BK135" s="231">
        <f>ROUND(I135*H135,2)</f>
        <v>0</v>
      </c>
      <c r="BL135" s="23" t="s">
        <v>153</v>
      </c>
      <c r="BM135" s="23" t="s">
        <v>1517</v>
      </c>
    </row>
    <row r="136" s="1" customFormat="1">
      <c r="B136" s="45"/>
      <c r="C136" s="73"/>
      <c r="D136" s="232" t="s">
        <v>189</v>
      </c>
      <c r="E136" s="73"/>
      <c r="F136" s="233" t="s">
        <v>550</v>
      </c>
      <c r="G136" s="73"/>
      <c r="H136" s="73"/>
      <c r="I136" s="190"/>
      <c r="J136" s="73"/>
      <c r="K136" s="73"/>
      <c r="L136" s="71"/>
      <c r="M136" s="234"/>
      <c r="N136" s="46"/>
      <c r="O136" s="46"/>
      <c r="P136" s="46"/>
      <c r="Q136" s="46"/>
      <c r="R136" s="46"/>
      <c r="S136" s="46"/>
      <c r="T136" s="94"/>
      <c r="AT136" s="23" t="s">
        <v>189</v>
      </c>
      <c r="AU136" s="23" t="s">
        <v>80</v>
      </c>
    </row>
    <row r="137" s="1" customFormat="1" ht="25.5" customHeight="1">
      <c r="B137" s="45"/>
      <c r="C137" s="273" t="s">
        <v>363</v>
      </c>
      <c r="D137" s="273" t="s">
        <v>293</v>
      </c>
      <c r="E137" s="274" t="s">
        <v>1518</v>
      </c>
      <c r="F137" s="275" t="s">
        <v>1519</v>
      </c>
      <c r="G137" s="276" t="s">
        <v>137</v>
      </c>
      <c r="H137" s="277">
        <v>1</v>
      </c>
      <c r="I137" s="278"/>
      <c r="J137" s="279">
        <f>ROUND(I137*H137,2)</f>
        <v>0</v>
      </c>
      <c r="K137" s="275" t="s">
        <v>21</v>
      </c>
      <c r="L137" s="280"/>
      <c r="M137" s="281" t="s">
        <v>21</v>
      </c>
      <c r="N137" s="282" t="s">
        <v>42</v>
      </c>
      <c r="O137" s="46"/>
      <c r="P137" s="229">
        <f>O137*H137</f>
        <v>0</v>
      </c>
      <c r="Q137" s="229">
        <v>0.14199999999999999</v>
      </c>
      <c r="R137" s="229">
        <f>Q137*H137</f>
        <v>0.14199999999999999</v>
      </c>
      <c r="S137" s="229">
        <v>0</v>
      </c>
      <c r="T137" s="230">
        <f>S137*H137</f>
        <v>0</v>
      </c>
      <c r="AR137" s="23" t="s">
        <v>174</v>
      </c>
      <c r="AT137" s="23" t="s">
        <v>293</v>
      </c>
      <c r="AU137" s="23" t="s">
        <v>80</v>
      </c>
      <c r="AY137" s="23" t="s">
        <v>133</v>
      </c>
      <c r="BE137" s="231">
        <f>IF(N137="základní",J137,0)</f>
        <v>0</v>
      </c>
      <c r="BF137" s="231">
        <f>IF(N137="snížená",J137,0)</f>
        <v>0</v>
      </c>
      <c r="BG137" s="231">
        <f>IF(N137="zákl. přenesená",J137,0)</f>
        <v>0</v>
      </c>
      <c r="BH137" s="231">
        <f>IF(N137="sníž. přenesená",J137,0)</f>
        <v>0</v>
      </c>
      <c r="BI137" s="231">
        <f>IF(N137="nulová",J137,0)</f>
        <v>0</v>
      </c>
      <c r="BJ137" s="23" t="s">
        <v>78</v>
      </c>
      <c r="BK137" s="231">
        <f>ROUND(I137*H137,2)</f>
        <v>0</v>
      </c>
      <c r="BL137" s="23" t="s">
        <v>153</v>
      </c>
      <c r="BM137" s="23" t="s">
        <v>1520</v>
      </c>
    </row>
    <row r="138" s="10" customFormat="1" ht="29.88" customHeight="1">
      <c r="B138" s="204"/>
      <c r="C138" s="205"/>
      <c r="D138" s="206" t="s">
        <v>70</v>
      </c>
      <c r="E138" s="218" t="s">
        <v>685</v>
      </c>
      <c r="F138" s="218" t="s">
        <v>686</v>
      </c>
      <c r="G138" s="205"/>
      <c r="H138" s="205"/>
      <c r="I138" s="208"/>
      <c r="J138" s="219">
        <f>BK138</f>
        <v>0</v>
      </c>
      <c r="K138" s="205"/>
      <c r="L138" s="210"/>
      <c r="M138" s="211"/>
      <c r="N138" s="212"/>
      <c r="O138" s="212"/>
      <c r="P138" s="213">
        <f>SUM(P139:P141)</f>
        <v>0</v>
      </c>
      <c r="Q138" s="212"/>
      <c r="R138" s="213">
        <f>SUM(R139:R141)</f>
        <v>0</v>
      </c>
      <c r="S138" s="212"/>
      <c r="T138" s="214">
        <f>SUM(T139:T141)</f>
        <v>0</v>
      </c>
      <c r="AR138" s="215" t="s">
        <v>78</v>
      </c>
      <c r="AT138" s="216" t="s">
        <v>70</v>
      </c>
      <c r="AU138" s="216" t="s">
        <v>78</v>
      </c>
      <c r="AY138" s="215" t="s">
        <v>133</v>
      </c>
      <c r="BK138" s="217">
        <f>SUM(BK139:BK141)</f>
        <v>0</v>
      </c>
    </row>
    <row r="139" s="1" customFormat="1" ht="38.25" customHeight="1">
      <c r="B139" s="45"/>
      <c r="C139" s="220" t="s">
        <v>368</v>
      </c>
      <c r="D139" s="220" t="s">
        <v>134</v>
      </c>
      <c r="E139" s="221" t="s">
        <v>688</v>
      </c>
      <c r="F139" s="222" t="s">
        <v>689</v>
      </c>
      <c r="G139" s="223" t="s">
        <v>282</v>
      </c>
      <c r="H139" s="224">
        <v>5.5259999999999998</v>
      </c>
      <c r="I139" s="225"/>
      <c r="J139" s="226">
        <f>ROUND(I139*H139,2)</f>
        <v>0</v>
      </c>
      <c r="K139" s="222" t="s">
        <v>21</v>
      </c>
      <c r="L139" s="71"/>
      <c r="M139" s="227" t="s">
        <v>21</v>
      </c>
      <c r="N139" s="228" t="s">
        <v>42</v>
      </c>
      <c r="O139" s="46"/>
      <c r="P139" s="229">
        <f>O139*H139</f>
        <v>0</v>
      </c>
      <c r="Q139" s="229">
        <v>0</v>
      </c>
      <c r="R139" s="229">
        <f>Q139*H139</f>
        <v>0</v>
      </c>
      <c r="S139" s="229">
        <v>0</v>
      </c>
      <c r="T139" s="230">
        <f>S139*H139</f>
        <v>0</v>
      </c>
      <c r="AR139" s="23" t="s">
        <v>153</v>
      </c>
      <c r="AT139" s="23" t="s">
        <v>134</v>
      </c>
      <c r="AU139" s="23" t="s">
        <v>80</v>
      </c>
      <c r="AY139" s="23" t="s">
        <v>133</v>
      </c>
      <c r="BE139" s="231">
        <f>IF(N139="základní",J139,0)</f>
        <v>0</v>
      </c>
      <c r="BF139" s="231">
        <f>IF(N139="snížená",J139,0)</f>
        <v>0</v>
      </c>
      <c r="BG139" s="231">
        <f>IF(N139="zákl. přenesená",J139,0)</f>
        <v>0</v>
      </c>
      <c r="BH139" s="231">
        <f>IF(N139="sníž. přenesená",J139,0)</f>
        <v>0</v>
      </c>
      <c r="BI139" s="231">
        <f>IF(N139="nulová",J139,0)</f>
        <v>0</v>
      </c>
      <c r="BJ139" s="23" t="s">
        <v>78</v>
      </c>
      <c r="BK139" s="231">
        <f>ROUND(I139*H139,2)</f>
        <v>0</v>
      </c>
      <c r="BL139" s="23" t="s">
        <v>153</v>
      </c>
      <c r="BM139" s="23" t="s">
        <v>1521</v>
      </c>
    </row>
    <row r="140" s="1" customFormat="1" ht="25.5" customHeight="1">
      <c r="B140" s="45"/>
      <c r="C140" s="220" t="s">
        <v>375</v>
      </c>
      <c r="D140" s="220" t="s">
        <v>134</v>
      </c>
      <c r="E140" s="221" t="s">
        <v>694</v>
      </c>
      <c r="F140" s="222" t="s">
        <v>695</v>
      </c>
      <c r="G140" s="223" t="s">
        <v>282</v>
      </c>
      <c r="H140" s="224">
        <v>5.5259999999999998</v>
      </c>
      <c r="I140" s="225"/>
      <c r="J140" s="226">
        <f>ROUND(I140*H140,2)</f>
        <v>0</v>
      </c>
      <c r="K140" s="222" t="s">
        <v>162</v>
      </c>
      <c r="L140" s="71"/>
      <c r="M140" s="227" t="s">
        <v>21</v>
      </c>
      <c r="N140" s="228" t="s">
        <v>42</v>
      </c>
      <c r="O140" s="46"/>
      <c r="P140" s="229">
        <f>O140*H140</f>
        <v>0</v>
      </c>
      <c r="Q140" s="229">
        <v>0</v>
      </c>
      <c r="R140" s="229">
        <f>Q140*H140</f>
        <v>0</v>
      </c>
      <c r="S140" s="229">
        <v>0</v>
      </c>
      <c r="T140" s="230">
        <f>S140*H140</f>
        <v>0</v>
      </c>
      <c r="AR140" s="23" t="s">
        <v>153</v>
      </c>
      <c r="AT140" s="23" t="s">
        <v>134</v>
      </c>
      <c r="AU140" s="23" t="s">
        <v>80</v>
      </c>
      <c r="AY140" s="23" t="s">
        <v>133</v>
      </c>
      <c r="BE140" s="231">
        <f>IF(N140="základní",J140,0)</f>
        <v>0</v>
      </c>
      <c r="BF140" s="231">
        <f>IF(N140="snížená",J140,0)</f>
        <v>0</v>
      </c>
      <c r="BG140" s="231">
        <f>IF(N140="zákl. přenesená",J140,0)</f>
        <v>0</v>
      </c>
      <c r="BH140" s="231">
        <f>IF(N140="sníž. přenesená",J140,0)</f>
        <v>0</v>
      </c>
      <c r="BI140" s="231">
        <f>IF(N140="nulová",J140,0)</f>
        <v>0</v>
      </c>
      <c r="BJ140" s="23" t="s">
        <v>78</v>
      </c>
      <c r="BK140" s="231">
        <f>ROUND(I140*H140,2)</f>
        <v>0</v>
      </c>
      <c r="BL140" s="23" t="s">
        <v>153</v>
      </c>
      <c r="BM140" s="23" t="s">
        <v>1522</v>
      </c>
    </row>
    <row r="141" s="1" customFormat="1">
      <c r="B141" s="45"/>
      <c r="C141" s="73"/>
      <c r="D141" s="232" t="s">
        <v>189</v>
      </c>
      <c r="E141" s="73"/>
      <c r="F141" s="233" t="s">
        <v>697</v>
      </c>
      <c r="G141" s="73"/>
      <c r="H141" s="73"/>
      <c r="I141" s="190"/>
      <c r="J141" s="73"/>
      <c r="K141" s="73"/>
      <c r="L141" s="71"/>
      <c r="M141" s="235"/>
      <c r="N141" s="236"/>
      <c r="O141" s="236"/>
      <c r="P141" s="236"/>
      <c r="Q141" s="236"/>
      <c r="R141" s="236"/>
      <c r="S141" s="236"/>
      <c r="T141" s="237"/>
      <c r="AT141" s="23" t="s">
        <v>189</v>
      </c>
      <c r="AU141" s="23" t="s">
        <v>80</v>
      </c>
    </row>
    <row r="142" s="1" customFormat="1" ht="6.96" customHeight="1">
      <c r="B142" s="66"/>
      <c r="C142" s="67"/>
      <c r="D142" s="67"/>
      <c r="E142" s="67"/>
      <c r="F142" s="67"/>
      <c r="G142" s="67"/>
      <c r="H142" s="67"/>
      <c r="I142" s="165"/>
      <c r="J142" s="67"/>
      <c r="K142" s="67"/>
      <c r="L142" s="71"/>
    </row>
  </sheetData>
  <sheetProtection sheet="1" autoFilter="0" formatColumns="0" formatRows="0" objects="1" scenarios="1" spinCount="100000" saltValue="Uyq0wGKTCEzLp38uZYI5VSSZfVpdisfIYywcjsbZ5ntZnMNOAU6stF211apx0vfOrz0rlzDwLDEdUByD9EOqSg==" hashValue="RIjbZJT4m5SRHyP3K9+WfxnEKYK4B/lBXQYrwO/K+7SCAO03neklxlyRYwQtIeLYOyqmwIvIXa5WIHA6MGCJlw==" algorithmName="SHA-512" password="CC35"/>
  <autoFilter ref="C82:K141"/>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6" customWidth="1"/>
    <col min="2" max="2" width="1.664063" style="286" customWidth="1"/>
    <col min="3" max="4" width="5" style="286" customWidth="1"/>
    <col min="5" max="5" width="11.67" style="286" customWidth="1"/>
    <col min="6" max="6" width="9.17" style="286" customWidth="1"/>
    <col min="7" max="7" width="5" style="286" customWidth="1"/>
    <col min="8" max="8" width="77.83" style="286" customWidth="1"/>
    <col min="9" max="10" width="20" style="286" customWidth="1"/>
    <col min="11" max="11" width="1.664063" style="286" customWidth="1"/>
  </cols>
  <sheetData>
    <row r="1" ht="37.5" customHeight="1"/>
    <row r="2" ht="7.5" customHeight="1">
      <c r="B2" s="287"/>
      <c r="C2" s="288"/>
      <c r="D2" s="288"/>
      <c r="E2" s="288"/>
      <c r="F2" s="288"/>
      <c r="G2" s="288"/>
      <c r="H2" s="288"/>
      <c r="I2" s="288"/>
      <c r="J2" s="288"/>
      <c r="K2" s="289"/>
    </row>
    <row r="3" s="14" customFormat="1" ht="45" customHeight="1">
      <c r="B3" s="290"/>
      <c r="C3" s="291" t="s">
        <v>1523</v>
      </c>
      <c r="D3" s="291"/>
      <c r="E3" s="291"/>
      <c r="F3" s="291"/>
      <c r="G3" s="291"/>
      <c r="H3" s="291"/>
      <c r="I3" s="291"/>
      <c r="J3" s="291"/>
      <c r="K3" s="292"/>
    </row>
    <row r="4" ht="25.5" customHeight="1">
      <c r="B4" s="293"/>
      <c r="C4" s="294" t="s">
        <v>1524</v>
      </c>
      <c r="D4" s="294"/>
      <c r="E4" s="294"/>
      <c r="F4" s="294"/>
      <c r="G4" s="294"/>
      <c r="H4" s="294"/>
      <c r="I4" s="294"/>
      <c r="J4" s="294"/>
      <c r="K4" s="295"/>
    </row>
    <row r="5" ht="5.25" customHeight="1">
      <c r="B5" s="293"/>
      <c r="C5" s="296"/>
      <c r="D5" s="296"/>
      <c r="E5" s="296"/>
      <c r="F5" s="296"/>
      <c r="G5" s="296"/>
      <c r="H5" s="296"/>
      <c r="I5" s="296"/>
      <c r="J5" s="296"/>
      <c r="K5" s="295"/>
    </row>
    <row r="6" ht="15" customHeight="1">
      <c r="B6" s="293"/>
      <c r="C6" s="297" t="s">
        <v>1525</v>
      </c>
      <c r="D6" s="297"/>
      <c r="E6" s="297"/>
      <c r="F6" s="297"/>
      <c r="G6" s="297"/>
      <c r="H6" s="297"/>
      <c r="I6" s="297"/>
      <c r="J6" s="297"/>
      <c r="K6" s="295"/>
    </row>
    <row r="7" ht="15" customHeight="1">
      <c r="B7" s="298"/>
      <c r="C7" s="297" t="s">
        <v>1526</v>
      </c>
      <c r="D7" s="297"/>
      <c r="E7" s="297"/>
      <c r="F7" s="297"/>
      <c r="G7" s="297"/>
      <c r="H7" s="297"/>
      <c r="I7" s="297"/>
      <c r="J7" s="297"/>
      <c r="K7" s="295"/>
    </row>
    <row r="8" ht="12.75" customHeight="1">
      <c r="B8" s="298"/>
      <c r="C8" s="297"/>
      <c r="D8" s="297"/>
      <c r="E8" s="297"/>
      <c r="F8" s="297"/>
      <c r="G8" s="297"/>
      <c r="H8" s="297"/>
      <c r="I8" s="297"/>
      <c r="J8" s="297"/>
      <c r="K8" s="295"/>
    </row>
    <row r="9" ht="15" customHeight="1">
      <c r="B9" s="298"/>
      <c r="C9" s="297" t="s">
        <v>1527</v>
      </c>
      <c r="D9" s="297"/>
      <c r="E9" s="297"/>
      <c r="F9" s="297"/>
      <c r="G9" s="297"/>
      <c r="H9" s="297"/>
      <c r="I9" s="297"/>
      <c r="J9" s="297"/>
      <c r="K9" s="295"/>
    </row>
    <row r="10" ht="15" customHeight="1">
      <c r="B10" s="298"/>
      <c r="C10" s="297"/>
      <c r="D10" s="297" t="s">
        <v>1528</v>
      </c>
      <c r="E10" s="297"/>
      <c r="F10" s="297"/>
      <c r="G10" s="297"/>
      <c r="H10" s="297"/>
      <c r="I10" s="297"/>
      <c r="J10" s="297"/>
      <c r="K10" s="295"/>
    </row>
    <row r="11" ht="15" customHeight="1">
      <c r="B11" s="298"/>
      <c r="C11" s="299"/>
      <c r="D11" s="297" t="s">
        <v>1529</v>
      </c>
      <c r="E11" s="297"/>
      <c r="F11" s="297"/>
      <c r="G11" s="297"/>
      <c r="H11" s="297"/>
      <c r="I11" s="297"/>
      <c r="J11" s="297"/>
      <c r="K11" s="295"/>
    </row>
    <row r="12" ht="12.75" customHeight="1">
      <c r="B12" s="298"/>
      <c r="C12" s="299"/>
      <c r="D12" s="299"/>
      <c r="E12" s="299"/>
      <c r="F12" s="299"/>
      <c r="G12" s="299"/>
      <c r="H12" s="299"/>
      <c r="I12" s="299"/>
      <c r="J12" s="299"/>
      <c r="K12" s="295"/>
    </row>
    <row r="13" ht="15" customHeight="1">
      <c r="B13" s="298"/>
      <c r="C13" s="299"/>
      <c r="D13" s="297" t="s">
        <v>1530</v>
      </c>
      <c r="E13" s="297"/>
      <c r="F13" s="297"/>
      <c r="G13" s="297"/>
      <c r="H13" s="297"/>
      <c r="I13" s="297"/>
      <c r="J13" s="297"/>
      <c r="K13" s="295"/>
    </row>
    <row r="14" ht="15" customHeight="1">
      <c r="B14" s="298"/>
      <c r="C14" s="299"/>
      <c r="D14" s="297" t="s">
        <v>1531</v>
      </c>
      <c r="E14" s="297"/>
      <c r="F14" s="297"/>
      <c r="G14" s="297"/>
      <c r="H14" s="297"/>
      <c r="I14" s="297"/>
      <c r="J14" s="297"/>
      <c r="K14" s="295"/>
    </row>
    <row r="15" ht="15" customHeight="1">
      <c r="B15" s="298"/>
      <c r="C15" s="299"/>
      <c r="D15" s="297" t="s">
        <v>1532</v>
      </c>
      <c r="E15" s="297"/>
      <c r="F15" s="297"/>
      <c r="G15" s="297"/>
      <c r="H15" s="297"/>
      <c r="I15" s="297"/>
      <c r="J15" s="297"/>
      <c r="K15" s="295"/>
    </row>
    <row r="16" ht="15" customHeight="1">
      <c r="B16" s="298"/>
      <c r="C16" s="299"/>
      <c r="D16" s="299"/>
      <c r="E16" s="300" t="s">
        <v>77</v>
      </c>
      <c r="F16" s="297" t="s">
        <v>1533</v>
      </c>
      <c r="G16" s="297"/>
      <c r="H16" s="297"/>
      <c r="I16" s="297"/>
      <c r="J16" s="297"/>
      <c r="K16" s="295"/>
    </row>
    <row r="17" ht="15" customHeight="1">
      <c r="B17" s="298"/>
      <c r="C17" s="299"/>
      <c r="D17" s="299"/>
      <c r="E17" s="300" t="s">
        <v>1534</v>
      </c>
      <c r="F17" s="297" t="s">
        <v>1535</v>
      </c>
      <c r="G17" s="297"/>
      <c r="H17" s="297"/>
      <c r="I17" s="297"/>
      <c r="J17" s="297"/>
      <c r="K17" s="295"/>
    </row>
    <row r="18" ht="15" customHeight="1">
      <c r="B18" s="298"/>
      <c r="C18" s="299"/>
      <c r="D18" s="299"/>
      <c r="E18" s="300" t="s">
        <v>1536</v>
      </c>
      <c r="F18" s="297" t="s">
        <v>1537</v>
      </c>
      <c r="G18" s="297"/>
      <c r="H18" s="297"/>
      <c r="I18" s="297"/>
      <c r="J18" s="297"/>
      <c r="K18" s="295"/>
    </row>
    <row r="19" ht="15" customHeight="1">
      <c r="B19" s="298"/>
      <c r="C19" s="299"/>
      <c r="D19" s="299"/>
      <c r="E19" s="300" t="s">
        <v>1538</v>
      </c>
      <c r="F19" s="297" t="s">
        <v>76</v>
      </c>
      <c r="G19" s="297"/>
      <c r="H19" s="297"/>
      <c r="I19" s="297"/>
      <c r="J19" s="297"/>
      <c r="K19" s="295"/>
    </row>
    <row r="20" ht="15" customHeight="1">
      <c r="B20" s="298"/>
      <c r="C20" s="299"/>
      <c r="D20" s="299"/>
      <c r="E20" s="300" t="s">
        <v>1539</v>
      </c>
      <c r="F20" s="297" t="s">
        <v>1540</v>
      </c>
      <c r="G20" s="297"/>
      <c r="H20" s="297"/>
      <c r="I20" s="297"/>
      <c r="J20" s="297"/>
      <c r="K20" s="295"/>
    </row>
    <row r="21" ht="15" customHeight="1">
      <c r="B21" s="298"/>
      <c r="C21" s="299"/>
      <c r="D21" s="299"/>
      <c r="E21" s="300" t="s">
        <v>1541</v>
      </c>
      <c r="F21" s="297" t="s">
        <v>1542</v>
      </c>
      <c r="G21" s="297"/>
      <c r="H21" s="297"/>
      <c r="I21" s="297"/>
      <c r="J21" s="297"/>
      <c r="K21" s="295"/>
    </row>
    <row r="22" ht="12.75" customHeight="1">
      <c r="B22" s="298"/>
      <c r="C22" s="299"/>
      <c r="D22" s="299"/>
      <c r="E22" s="299"/>
      <c r="F22" s="299"/>
      <c r="G22" s="299"/>
      <c r="H22" s="299"/>
      <c r="I22" s="299"/>
      <c r="J22" s="299"/>
      <c r="K22" s="295"/>
    </row>
    <row r="23" ht="15" customHeight="1">
      <c r="B23" s="298"/>
      <c r="C23" s="297" t="s">
        <v>1543</v>
      </c>
      <c r="D23" s="297"/>
      <c r="E23" s="297"/>
      <c r="F23" s="297"/>
      <c r="G23" s="297"/>
      <c r="H23" s="297"/>
      <c r="I23" s="297"/>
      <c r="J23" s="297"/>
      <c r="K23" s="295"/>
    </row>
    <row r="24" ht="15" customHeight="1">
      <c r="B24" s="298"/>
      <c r="C24" s="297" t="s">
        <v>1544</v>
      </c>
      <c r="D24" s="297"/>
      <c r="E24" s="297"/>
      <c r="F24" s="297"/>
      <c r="G24" s="297"/>
      <c r="H24" s="297"/>
      <c r="I24" s="297"/>
      <c r="J24" s="297"/>
      <c r="K24" s="295"/>
    </row>
    <row r="25" ht="15" customHeight="1">
      <c r="B25" s="298"/>
      <c r="C25" s="297"/>
      <c r="D25" s="297" t="s">
        <v>1545</v>
      </c>
      <c r="E25" s="297"/>
      <c r="F25" s="297"/>
      <c r="G25" s="297"/>
      <c r="H25" s="297"/>
      <c r="I25" s="297"/>
      <c r="J25" s="297"/>
      <c r="K25" s="295"/>
    </row>
    <row r="26" ht="15" customHeight="1">
      <c r="B26" s="298"/>
      <c r="C26" s="299"/>
      <c r="D26" s="297" t="s">
        <v>1546</v>
      </c>
      <c r="E26" s="297"/>
      <c r="F26" s="297"/>
      <c r="G26" s="297"/>
      <c r="H26" s="297"/>
      <c r="I26" s="297"/>
      <c r="J26" s="297"/>
      <c r="K26" s="295"/>
    </row>
    <row r="27" ht="12.75" customHeight="1">
      <c r="B27" s="298"/>
      <c r="C27" s="299"/>
      <c r="D27" s="299"/>
      <c r="E27" s="299"/>
      <c r="F27" s="299"/>
      <c r="G27" s="299"/>
      <c r="H27" s="299"/>
      <c r="I27" s="299"/>
      <c r="J27" s="299"/>
      <c r="K27" s="295"/>
    </row>
    <row r="28" ht="15" customHeight="1">
      <c r="B28" s="298"/>
      <c r="C28" s="299"/>
      <c r="D28" s="297" t="s">
        <v>1547</v>
      </c>
      <c r="E28" s="297"/>
      <c r="F28" s="297"/>
      <c r="G28" s="297"/>
      <c r="H28" s="297"/>
      <c r="I28" s="297"/>
      <c r="J28" s="297"/>
      <c r="K28" s="295"/>
    </row>
    <row r="29" ht="15" customHeight="1">
      <c r="B29" s="298"/>
      <c r="C29" s="299"/>
      <c r="D29" s="297" t="s">
        <v>1548</v>
      </c>
      <c r="E29" s="297"/>
      <c r="F29" s="297"/>
      <c r="G29" s="297"/>
      <c r="H29" s="297"/>
      <c r="I29" s="297"/>
      <c r="J29" s="297"/>
      <c r="K29" s="295"/>
    </row>
    <row r="30" ht="12.75" customHeight="1">
      <c r="B30" s="298"/>
      <c r="C30" s="299"/>
      <c r="D30" s="299"/>
      <c r="E30" s="299"/>
      <c r="F30" s="299"/>
      <c r="G30" s="299"/>
      <c r="H30" s="299"/>
      <c r="I30" s="299"/>
      <c r="J30" s="299"/>
      <c r="K30" s="295"/>
    </row>
    <row r="31" ht="15" customHeight="1">
      <c r="B31" s="298"/>
      <c r="C31" s="299"/>
      <c r="D31" s="297" t="s">
        <v>1549</v>
      </c>
      <c r="E31" s="297"/>
      <c r="F31" s="297"/>
      <c r="G31" s="297"/>
      <c r="H31" s="297"/>
      <c r="I31" s="297"/>
      <c r="J31" s="297"/>
      <c r="K31" s="295"/>
    </row>
    <row r="32" ht="15" customHeight="1">
      <c r="B32" s="298"/>
      <c r="C32" s="299"/>
      <c r="D32" s="297" t="s">
        <v>1550</v>
      </c>
      <c r="E32" s="297"/>
      <c r="F32" s="297"/>
      <c r="G32" s="297"/>
      <c r="H32" s="297"/>
      <c r="I32" s="297"/>
      <c r="J32" s="297"/>
      <c r="K32" s="295"/>
    </row>
    <row r="33" ht="15" customHeight="1">
      <c r="B33" s="298"/>
      <c r="C33" s="299"/>
      <c r="D33" s="297" t="s">
        <v>1551</v>
      </c>
      <c r="E33" s="297"/>
      <c r="F33" s="297"/>
      <c r="G33" s="297"/>
      <c r="H33" s="297"/>
      <c r="I33" s="297"/>
      <c r="J33" s="297"/>
      <c r="K33" s="295"/>
    </row>
    <row r="34" ht="15" customHeight="1">
      <c r="B34" s="298"/>
      <c r="C34" s="299"/>
      <c r="D34" s="297"/>
      <c r="E34" s="301" t="s">
        <v>117</v>
      </c>
      <c r="F34" s="297"/>
      <c r="G34" s="297" t="s">
        <v>1552</v>
      </c>
      <c r="H34" s="297"/>
      <c r="I34" s="297"/>
      <c r="J34" s="297"/>
      <c r="K34" s="295"/>
    </row>
    <row r="35" ht="30.75" customHeight="1">
      <c r="B35" s="298"/>
      <c r="C35" s="299"/>
      <c r="D35" s="297"/>
      <c r="E35" s="301" t="s">
        <v>1553</v>
      </c>
      <c r="F35" s="297"/>
      <c r="G35" s="297" t="s">
        <v>1554</v>
      </c>
      <c r="H35" s="297"/>
      <c r="I35" s="297"/>
      <c r="J35" s="297"/>
      <c r="K35" s="295"/>
    </row>
    <row r="36" ht="15" customHeight="1">
      <c r="B36" s="298"/>
      <c r="C36" s="299"/>
      <c r="D36" s="297"/>
      <c r="E36" s="301" t="s">
        <v>52</v>
      </c>
      <c r="F36" s="297"/>
      <c r="G36" s="297" t="s">
        <v>1555</v>
      </c>
      <c r="H36" s="297"/>
      <c r="I36" s="297"/>
      <c r="J36" s="297"/>
      <c r="K36" s="295"/>
    </row>
    <row r="37" ht="15" customHeight="1">
      <c r="B37" s="298"/>
      <c r="C37" s="299"/>
      <c r="D37" s="297"/>
      <c r="E37" s="301" t="s">
        <v>118</v>
      </c>
      <c r="F37" s="297"/>
      <c r="G37" s="297" t="s">
        <v>1556</v>
      </c>
      <c r="H37" s="297"/>
      <c r="I37" s="297"/>
      <c r="J37" s="297"/>
      <c r="K37" s="295"/>
    </row>
    <row r="38" ht="15" customHeight="1">
      <c r="B38" s="298"/>
      <c r="C38" s="299"/>
      <c r="D38" s="297"/>
      <c r="E38" s="301" t="s">
        <v>119</v>
      </c>
      <c r="F38" s="297"/>
      <c r="G38" s="297" t="s">
        <v>1557</v>
      </c>
      <c r="H38" s="297"/>
      <c r="I38" s="297"/>
      <c r="J38" s="297"/>
      <c r="K38" s="295"/>
    </row>
    <row r="39" ht="15" customHeight="1">
      <c r="B39" s="298"/>
      <c r="C39" s="299"/>
      <c r="D39" s="297"/>
      <c r="E39" s="301" t="s">
        <v>120</v>
      </c>
      <c r="F39" s="297"/>
      <c r="G39" s="297" t="s">
        <v>1558</v>
      </c>
      <c r="H39" s="297"/>
      <c r="I39" s="297"/>
      <c r="J39" s="297"/>
      <c r="K39" s="295"/>
    </row>
    <row r="40" ht="15" customHeight="1">
      <c r="B40" s="298"/>
      <c r="C40" s="299"/>
      <c r="D40" s="297"/>
      <c r="E40" s="301" t="s">
        <v>1559</v>
      </c>
      <c r="F40" s="297"/>
      <c r="G40" s="297" t="s">
        <v>1560</v>
      </c>
      <c r="H40" s="297"/>
      <c r="I40" s="297"/>
      <c r="J40" s="297"/>
      <c r="K40" s="295"/>
    </row>
    <row r="41" ht="15" customHeight="1">
      <c r="B41" s="298"/>
      <c r="C41" s="299"/>
      <c r="D41" s="297"/>
      <c r="E41" s="301"/>
      <c r="F41" s="297"/>
      <c r="G41" s="297" t="s">
        <v>1561</v>
      </c>
      <c r="H41" s="297"/>
      <c r="I41" s="297"/>
      <c r="J41" s="297"/>
      <c r="K41" s="295"/>
    </row>
    <row r="42" ht="15" customHeight="1">
      <c r="B42" s="298"/>
      <c r="C42" s="299"/>
      <c r="D42" s="297"/>
      <c r="E42" s="301" t="s">
        <v>1562</v>
      </c>
      <c r="F42" s="297"/>
      <c r="G42" s="297" t="s">
        <v>1563</v>
      </c>
      <c r="H42" s="297"/>
      <c r="I42" s="297"/>
      <c r="J42" s="297"/>
      <c r="K42" s="295"/>
    </row>
    <row r="43" ht="15" customHeight="1">
      <c r="B43" s="298"/>
      <c r="C43" s="299"/>
      <c r="D43" s="297"/>
      <c r="E43" s="301" t="s">
        <v>122</v>
      </c>
      <c r="F43" s="297"/>
      <c r="G43" s="297" t="s">
        <v>1564</v>
      </c>
      <c r="H43" s="297"/>
      <c r="I43" s="297"/>
      <c r="J43" s="297"/>
      <c r="K43" s="295"/>
    </row>
    <row r="44" ht="12.75" customHeight="1">
      <c r="B44" s="298"/>
      <c r="C44" s="299"/>
      <c r="D44" s="297"/>
      <c r="E44" s="297"/>
      <c r="F44" s="297"/>
      <c r="G44" s="297"/>
      <c r="H44" s="297"/>
      <c r="I44" s="297"/>
      <c r="J44" s="297"/>
      <c r="K44" s="295"/>
    </row>
    <row r="45" ht="15" customHeight="1">
      <c r="B45" s="298"/>
      <c r="C45" s="299"/>
      <c r="D45" s="297" t="s">
        <v>1565</v>
      </c>
      <c r="E45" s="297"/>
      <c r="F45" s="297"/>
      <c r="G45" s="297"/>
      <c r="H45" s="297"/>
      <c r="I45" s="297"/>
      <c r="J45" s="297"/>
      <c r="K45" s="295"/>
    </row>
    <row r="46" ht="15" customHeight="1">
      <c r="B46" s="298"/>
      <c r="C46" s="299"/>
      <c r="D46" s="299"/>
      <c r="E46" s="297" t="s">
        <v>1566</v>
      </c>
      <c r="F46" s="297"/>
      <c r="G46" s="297"/>
      <c r="H46" s="297"/>
      <c r="I46" s="297"/>
      <c r="J46" s="297"/>
      <c r="K46" s="295"/>
    </row>
    <row r="47" ht="15" customHeight="1">
      <c r="B47" s="298"/>
      <c r="C47" s="299"/>
      <c r="D47" s="299"/>
      <c r="E47" s="297" t="s">
        <v>1567</v>
      </c>
      <c r="F47" s="297"/>
      <c r="G47" s="297"/>
      <c r="H47" s="297"/>
      <c r="I47" s="297"/>
      <c r="J47" s="297"/>
      <c r="K47" s="295"/>
    </row>
    <row r="48" ht="15" customHeight="1">
      <c r="B48" s="298"/>
      <c r="C48" s="299"/>
      <c r="D48" s="299"/>
      <c r="E48" s="297" t="s">
        <v>1568</v>
      </c>
      <c r="F48" s="297"/>
      <c r="G48" s="297"/>
      <c r="H48" s="297"/>
      <c r="I48" s="297"/>
      <c r="J48" s="297"/>
      <c r="K48" s="295"/>
    </row>
    <row r="49" ht="15" customHeight="1">
      <c r="B49" s="298"/>
      <c r="C49" s="299"/>
      <c r="D49" s="297" t="s">
        <v>1569</v>
      </c>
      <c r="E49" s="297"/>
      <c r="F49" s="297"/>
      <c r="G49" s="297"/>
      <c r="H49" s="297"/>
      <c r="I49" s="297"/>
      <c r="J49" s="297"/>
      <c r="K49" s="295"/>
    </row>
    <row r="50" ht="25.5" customHeight="1">
      <c r="B50" s="293"/>
      <c r="C50" s="294" t="s">
        <v>1570</v>
      </c>
      <c r="D50" s="294"/>
      <c r="E50" s="294"/>
      <c r="F50" s="294"/>
      <c r="G50" s="294"/>
      <c r="H50" s="294"/>
      <c r="I50" s="294"/>
      <c r="J50" s="294"/>
      <c r="K50" s="295"/>
    </row>
    <row r="51" ht="5.25" customHeight="1">
      <c r="B51" s="293"/>
      <c r="C51" s="296"/>
      <c r="D51" s="296"/>
      <c r="E51" s="296"/>
      <c r="F51" s="296"/>
      <c r="G51" s="296"/>
      <c r="H51" s="296"/>
      <c r="I51" s="296"/>
      <c r="J51" s="296"/>
      <c r="K51" s="295"/>
    </row>
    <row r="52" ht="15" customHeight="1">
      <c r="B52" s="293"/>
      <c r="C52" s="297" t="s">
        <v>1571</v>
      </c>
      <c r="D52" s="297"/>
      <c r="E52" s="297"/>
      <c r="F52" s="297"/>
      <c r="G52" s="297"/>
      <c r="H52" s="297"/>
      <c r="I52" s="297"/>
      <c r="J52" s="297"/>
      <c r="K52" s="295"/>
    </row>
    <row r="53" ht="15" customHeight="1">
      <c r="B53" s="293"/>
      <c r="C53" s="297" t="s">
        <v>1572</v>
      </c>
      <c r="D53" s="297"/>
      <c r="E53" s="297"/>
      <c r="F53" s="297"/>
      <c r="G53" s="297"/>
      <c r="H53" s="297"/>
      <c r="I53" s="297"/>
      <c r="J53" s="297"/>
      <c r="K53" s="295"/>
    </row>
    <row r="54" ht="12.75" customHeight="1">
      <c r="B54" s="293"/>
      <c r="C54" s="297"/>
      <c r="D54" s="297"/>
      <c r="E54" s="297"/>
      <c r="F54" s="297"/>
      <c r="G54" s="297"/>
      <c r="H54" s="297"/>
      <c r="I54" s="297"/>
      <c r="J54" s="297"/>
      <c r="K54" s="295"/>
    </row>
    <row r="55" ht="15" customHeight="1">
      <c r="B55" s="293"/>
      <c r="C55" s="297" t="s">
        <v>1573</v>
      </c>
      <c r="D55" s="297"/>
      <c r="E55" s="297"/>
      <c r="F55" s="297"/>
      <c r="G55" s="297"/>
      <c r="H55" s="297"/>
      <c r="I55" s="297"/>
      <c r="J55" s="297"/>
      <c r="K55" s="295"/>
    </row>
    <row r="56" ht="15" customHeight="1">
      <c r="B56" s="293"/>
      <c r="C56" s="299"/>
      <c r="D56" s="297" t="s">
        <v>1574</v>
      </c>
      <c r="E56" s="297"/>
      <c r="F56" s="297"/>
      <c r="G56" s="297"/>
      <c r="H56" s="297"/>
      <c r="I56" s="297"/>
      <c r="J56" s="297"/>
      <c r="K56" s="295"/>
    </row>
    <row r="57" ht="15" customHeight="1">
      <c r="B57" s="293"/>
      <c r="C57" s="299"/>
      <c r="D57" s="297" t="s">
        <v>1575</v>
      </c>
      <c r="E57" s="297"/>
      <c r="F57" s="297"/>
      <c r="G57" s="297"/>
      <c r="H57" s="297"/>
      <c r="I57" s="297"/>
      <c r="J57" s="297"/>
      <c r="K57" s="295"/>
    </row>
    <row r="58" ht="15" customHeight="1">
      <c r="B58" s="293"/>
      <c r="C58" s="299"/>
      <c r="D58" s="297" t="s">
        <v>1576</v>
      </c>
      <c r="E58" s="297"/>
      <c r="F58" s="297"/>
      <c r="G58" s="297"/>
      <c r="H58" s="297"/>
      <c r="I58" s="297"/>
      <c r="J58" s="297"/>
      <c r="K58" s="295"/>
    </row>
    <row r="59" ht="15" customHeight="1">
      <c r="B59" s="293"/>
      <c r="C59" s="299"/>
      <c r="D59" s="297" t="s">
        <v>1577</v>
      </c>
      <c r="E59" s="297"/>
      <c r="F59" s="297"/>
      <c r="G59" s="297"/>
      <c r="H59" s="297"/>
      <c r="I59" s="297"/>
      <c r="J59" s="297"/>
      <c r="K59" s="295"/>
    </row>
    <row r="60" ht="15" customHeight="1">
      <c r="B60" s="293"/>
      <c r="C60" s="299"/>
      <c r="D60" s="302" t="s">
        <v>1578</v>
      </c>
      <c r="E60" s="302"/>
      <c r="F60" s="302"/>
      <c r="G60" s="302"/>
      <c r="H60" s="302"/>
      <c r="I60" s="302"/>
      <c r="J60" s="302"/>
      <c r="K60" s="295"/>
    </row>
    <row r="61" ht="15" customHeight="1">
      <c r="B61" s="293"/>
      <c r="C61" s="299"/>
      <c r="D61" s="297" t="s">
        <v>1579</v>
      </c>
      <c r="E61" s="297"/>
      <c r="F61" s="297"/>
      <c r="G61" s="297"/>
      <c r="H61" s="297"/>
      <c r="I61" s="297"/>
      <c r="J61" s="297"/>
      <c r="K61" s="295"/>
    </row>
    <row r="62" ht="12.75" customHeight="1">
      <c r="B62" s="293"/>
      <c r="C62" s="299"/>
      <c r="D62" s="299"/>
      <c r="E62" s="303"/>
      <c r="F62" s="299"/>
      <c r="G62" s="299"/>
      <c r="H62" s="299"/>
      <c r="I62" s="299"/>
      <c r="J62" s="299"/>
      <c r="K62" s="295"/>
    </row>
    <row r="63" ht="15" customHeight="1">
      <c r="B63" s="293"/>
      <c r="C63" s="299"/>
      <c r="D63" s="297" t="s">
        <v>1580</v>
      </c>
      <c r="E63" s="297"/>
      <c r="F63" s="297"/>
      <c r="G63" s="297"/>
      <c r="H63" s="297"/>
      <c r="I63" s="297"/>
      <c r="J63" s="297"/>
      <c r="K63" s="295"/>
    </row>
    <row r="64" ht="15" customHeight="1">
      <c r="B64" s="293"/>
      <c r="C64" s="299"/>
      <c r="D64" s="302" t="s">
        <v>1581</v>
      </c>
      <c r="E64" s="302"/>
      <c r="F64" s="302"/>
      <c r="G64" s="302"/>
      <c r="H64" s="302"/>
      <c r="I64" s="302"/>
      <c r="J64" s="302"/>
      <c r="K64" s="295"/>
    </row>
    <row r="65" ht="15" customHeight="1">
      <c r="B65" s="293"/>
      <c r="C65" s="299"/>
      <c r="D65" s="297" t="s">
        <v>1582</v>
      </c>
      <c r="E65" s="297"/>
      <c r="F65" s="297"/>
      <c r="G65" s="297"/>
      <c r="H65" s="297"/>
      <c r="I65" s="297"/>
      <c r="J65" s="297"/>
      <c r="K65" s="295"/>
    </row>
    <row r="66" ht="15" customHeight="1">
      <c r="B66" s="293"/>
      <c r="C66" s="299"/>
      <c r="D66" s="297" t="s">
        <v>1583</v>
      </c>
      <c r="E66" s="297"/>
      <c r="F66" s="297"/>
      <c r="G66" s="297"/>
      <c r="H66" s="297"/>
      <c r="I66" s="297"/>
      <c r="J66" s="297"/>
      <c r="K66" s="295"/>
    </row>
    <row r="67" ht="15" customHeight="1">
      <c r="B67" s="293"/>
      <c r="C67" s="299"/>
      <c r="D67" s="297" t="s">
        <v>1584</v>
      </c>
      <c r="E67" s="297"/>
      <c r="F67" s="297"/>
      <c r="G67" s="297"/>
      <c r="H67" s="297"/>
      <c r="I67" s="297"/>
      <c r="J67" s="297"/>
      <c r="K67" s="295"/>
    </row>
    <row r="68" ht="15" customHeight="1">
      <c r="B68" s="293"/>
      <c r="C68" s="299"/>
      <c r="D68" s="297" t="s">
        <v>1585</v>
      </c>
      <c r="E68" s="297"/>
      <c r="F68" s="297"/>
      <c r="G68" s="297"/>
      <c r="H68" s="297"/>
      <c r="I68" s="297"/>
      <c r="J68" s="297"/>
      <c r="K68" s="295"/>
    </row>
    <row r="69" ht="12.75" customHeight="1">
      <c r="B69" s="304"/>
      <c r="C69" s="305"/>
      <c r="D69" s="305"/>
      <c r="E69" s="305"/>
      <c r="F69" s="305"/>
      <c r="G69" s="305"/>
      <c r="H69" s="305"/>
      <c r="I69" s="305"/>
      <c r="J69" s="305"/>
      <c r="K69" s="306"/>
    </row>
    <row r="70" ht="18.75" customHeight="1">
      <c r="B70" s="307"/>
      <c r="C70" s="307"/>
      <c r="D70" s="307"/>
      <c r="E70" s="307"/>
      <c r="F70" s="307"/>
      <c r="G70" s="307"/>
      <c r="H70" s="307"/>
      <c r="I70" s="307"/>
      <c r="J70" s="307"/>
      <c r="K70" s="308"/>
    </row>
    <row r="71" ht="18.75" customHeight="1">
      <c r="B71" s="308"/>
      <c r="C71" s="308"/>
      <c r="D71" s="308"/>
      <c r="E71" s="308"/>
      <c r="F71" s="308"/>
      <c r="G71" s="308"/>
      <c r="H71" s="308"/>
      <c r="I71" s="308"/>
      <c r="J71" s="308"/>
      <c r="K71" s="308"/>
    </row>
    <row r="72" ht="7.5" customHeight="1">
      <c r="B72" s="309"/>
      <c r="C72" s="310"/>
      <c r="D72" s="310"/>
      <c r="E72" s="310"/>
      <c r="F72" s="310"/>
      <c r="G72" s="310"/>
      <c r="H72" s="310"/>
      <c r="I72" s="310"/>
      <c r="J72" s="310"/>
      <c r="K72" s="311"/>
    </row>
    <row r="73" ht="45" customHeight="1">
      <c r="B73" s="312"/>
      <c r="C73" s="313" t="s">
        <v>103</v>
      </c>
      <c r="D73" s="313"/>
      <c r="E73" s="313"/>
      <c r="F73" s="313"/>
      <c r="G73" s="313"/>
      <c r="H73" s="313"/>
      <c r="I73" s="313"/>
      <c r="J73" s="313"/>
      <c r="K73" s="314"/>
    </row>
    <row r="74" ht="17.25" customHeight="1">
      <c r="B74" s="312"/>
      <c r="C74" s="315" t="s">
        <v>1586</v>
      </c>
      <c r="D74" s="315"/>
      <c r="E74" s="315"/>
      <c r="F74" s="315" t="s">
        <v>1587</v>
      </c>
      <c r="G74" s="316"/>
      <c r="H74" s="315" t="s">
        <v>118</v>
      </c>
      <c r="I74" s="315" t="s">
        <v>56</v>
      </c>
      <c r="J74" s="315" t="s">
        <v>1588</v>
      </c>
      <c r="K74" s="314"/>
    </row>
    <row r="75" ht="17.25" customHeight="1">
      <c r="B75" s="312"/>
      <c r="C75" s="317" t="s">
        <v>1589</v>
      </c>
      <c r="D75" s="317"/>
      <c r="E75" s="317"/>
      <c r="F75" s="318" t="s">
        <v>1590</v>
      </c>
      <c r="G75" s="319"/>
      <c r="H75" s="317"/>
      <c r="I75" s="317"/>
      <c r="J75" s="317" t="s">
        <v>1591</v>
      </c>
      <c r="K75" s="314"/>
    </row>
    <row r="76" ht="5.25" customHeight="1">
      <c r="B76" s="312"/>
      <c r="C76" s="320"/>
      <c r="D76" s="320"/>
      <c r="E76" s="320"/>
      <c r="F76" s="320"/>
      <c r="G76" s="321"/>
      <c r="H76" s="320"/>
      <c r="I76" s="320"/>
      <c r="J76" s="320"/>
      <c r="K76" s="314"/>
    </row>
    <row r="77" ht="15" customHeight="1">
      <c r="B77" s="312"/>
      <c r="C77" s="301" t="s">
        <v>52</v>
      </c>
      <c r="D77" s="320"/>
      <c r="E77" s="320"/>
      <c r="F77" s="322" t="s">
        <v>1592</v>
      </c>
      <c r="G77" s="321"/>
      <c r="H77" s="301" t="s">
        <v>1593</v>
      </c>
      <c r="I77" s="301" t="s">
        <v>1594</v>
      </c>
      <c r="J77" s="301">
        <v>20</v>
      </c>
      <c r="K77" s="314"/>
    </row>
    <row r="78" ht="15" customHeight="1">
      <c r="B78" s="312"/>
      <c r="C78" s="301" t="s">
        <v>1595</v>
      </c>
      <c r="D78" s="301"/>
      <c r="E78" s="301"/>
      <c r="F78" s="322" t="s">
        <v>1592</v>
      </c>
      <c r="G78" s="321"/>
      <c r="H78" s="301" t="s">
        <v>1596</v>
      </c>
      <c r="I78" s="301" t="s">
        <v>1594</v>
      </c>
      <c r="J78" s="301">
        <v>120</v>
      </c>
      <c r="K78" s="314"/>
    </row>
    <row r="79" ht="15" customHeight="1">
      <c r="B79" s="323"/>
      <c r="C79" s="301" t="s">
        <v>1597</v>
      </c>
      <c r="D79" s="301"/>
      <c r="E79" s="301"/>
      <c r="F79" s="322" t="s">
        <v>1598</v>
      </c>
      <c r="G79" s="321"/>
      <c r="H79" s="301" t="s">
        <v>1599</v>
      </c>
      <c r="I79" s="301" t="s">
        <v>1594</v>
      </c>
      <c r="J79" s="301">
        <v>50</v>
      </c>
      <c r="K79" s="314"/>
    </row>
    <row r="80" ht="15" customHeight="1">
      <c r="B80" s="323"/>
      <c r="C80" s="301" t="s">
        <v>1600</v>
      </c>
      <c r="D80" s="301"/>
      <c r="E80" s="301"/>
      <c r="F80" s="322" t="s">
        <v>1592</v>
      </c>
      <c r="G80" s="321"/>
      <c r="H80" s="301" t="s">
        <v>1601</v>
      </c>
      <c r="I80" s="301" t="s">
        <v>1602</v>
      </c>
      <c r="J80" s="301"/>
      <c r="K80" s="314"/>
    </row>
    <row r="81" ht="15" customHeight="1">
      <c r="B81" s="323"/>
      <c r="C81" s="324" t="s">
        <v>1603</v>
      </c>
      <c r="D81" s="324"/>
      <c r="E81" s="324"/>
      <c r="F81" s="325" t="s">
        <v>1598</v>
      </c>
      <c r="G81" s="324"/>
      <c r="H81" s="324" t="s">
        <v>1604</v>
      </c>
      <c r="I81" s="324" t="s">
        <v>1594</v>
      </c>
      <c r="J81" s="324">
        <v>15</v>
      </c>
      <c r="K81" s="314"/>
    </row>
    <row r="82" ht="15" customHeight="1">
      <c r="B82" s="323"/>
      <c r="C82" s="324" t="s">
        <v>1605</v>
      </c>
      <c r="D82" s="324"/>
      <c r="E82" s="324"/>
      <c r="F82" s="325" t="s">
        <v>1598</v>
      </c>
      <c r="G82" s="324"/>
      <c r="H82" s="324" t="s">
        <v>1606</v>
      </c>
      <c r="I82" s="324" t="s">
        <v>1594</v>
      </c>
      <c r="J82" s="324">
        <v>15</v>
      </c>
      <c r="K82" s="314"/>
    </row>
    <row r="83" ht="15" customHeight="1">
      <c r="B83" s="323"/>
      <c r="C83" s="324" t="s">
        <v>1607</v>
      </c>
      <c r="D83" s="324"/>
      <c r="E83" s="324"/>
      <c r="F83" s="325" t="s">
        <v>1598</v>
      </c>
      <c r="G83" s="324"/>
      <c r="H83" s="324" t="s">
        <v>1608</v>
      </c>
      <c r="I83" s="324" t="s">
        <v>1594</v>
      </c>
      <c r="J83" s="324">
        <v>20</v>
      </c>
      <c r="K83" s="314"/>
    </row>
    <row r="84" ht="15" customHeight="1">
      <c r="B84" s="323"/>
      <c r="C84" s="324" t="s">
        <v>1609</v>
      </c>
      <c r="D84" s="324"/>
      <c r="E84" s="324"/>
      <c r="F84" s="325" t="s">
        <v>1598</v>
      </c>
      <c r="G84" s="324"/>
      <c r="H84" s="324" t="s">
        <v>1610</v>
      </c>
      <c r="I84" s="324" t="s">
        <v>1594</v>
      </c>
      <c r="J84" s="324">
        <v>20</v>
      </c>
      <c r="K84" s="314"/>
    </row>
    <row r="85" ht="15" customHeight="1">
      <c r="B85" s="323"/>
      <c r="C85" s="301" t="s">
        <v>1611</v>
      </c>
      <c r="D85" s="301"/>
      <c r="E85" s="301"/>
      <c r="F85" s="322" t="s">
        <v>1598</v>
      </c>
      <c r="G85" s="321"/>
      <c r="H85" s="301" t="s">
        <v>1612</v>
      </c>
      <c r="I85" s="301" t="s">
        <v>1594</v>
      </c>
      <c r="J85" s="301">
        <v>50</v>
      </c>
      <c r="K85" s="314"/>
    </row>
    <row r="86" ht="15" customHeight="1">
      <c r="B86" s="323"/>
      <c r="C86" s="301" t="s">
        <v>1613</v>
      </c>
      <c r="D86" s="301"/>
      <c r="E86" s="301"/>
      <c r="F86" s="322" t="s">
        <v>1598</v>
      </c>
      <c r="G86" s="321"/>
      <c r="H86" s="301" t="s">
        <v>1614</v>
      </c>
      <c r="I86" s="301" t="s">
        <v>1594</v>
      </c>
      <c r="J86" s="301">
        <v>20</v>
      </c>
      <c r="K86" s="314"/>
    </row>
    <row r="87" ht="15" customHeight="1">
      <c r="B87" s="323"/>
      <c r="C87" s="301" t="s">
        <v>1615</v>
      </c>
      <c r="D87" s="301"/>
      <c r="E87" s="301"/>
      <c r="F87" s="322" t="s">
        <v>1598</v>
      </c>
      <c r="G87" s="321"/>
      <c r="H87" s="301" t="s">
        <v>1616</v>
      </c>
      <c r="I87" s="301" t="s">
        <v>1594</v>
      </c>
      <c r="J87" s="301">
        <v>20</v>
      </c>
      <c r="K87" s="314"/>
    </row>
    <row r="88" ht="15" customHeight="1">
      <c r="B88" s="323"/>
      <c r="C88" s="301" t="s">
        <v>1617</v>
      </c>
      <c r="D88" s="301"/>
      <c r="E88" s="301"/>
      <c r="F88" s="322" t="s">
        <v>1598</v>
      </c>
      <c r="G88" s="321"/>
      <c r="H88" s="301" t="s">
        <v>1618</v>
      </c>
      <c r="I88" s="301" t="s">
        <v>1594</v>
      </c>
      <c r="J88" s="301">
        <v>50</v>
      </c>
      <c r="K88" s="314"/>
    </row>
    <row r="89" ht="15" customHeight="1">
      <c r="B89" s="323"/>
      <c r="C89" s="301" t="s">
        <v>1619</v>
      </c>
      <c r="D89" s="301"/>
      <c r="E89" s="301"/>
      <c r="F89" s="322" t="s">
        <v>1598</v>
      </c>
      <c r="G89" s="321"/>
      <c r="H89" s="301" t="s">
        <v>1619</v>
      </c>
      <c r="I89" s="301" t="s">
        <v>1594</v>
      </c>
      <c r="J89" s="301">
        <v>50</v>
      </c>
      <c r="K89" s="314"/>
    </row>
    <row r="90" ht="15" customHeight="1">
      <c r="B90" s="323"/>
      <c r="C90" s="301" t="s">
        <v>123</v>
      </c>
      <c r="D90" s="301"/>
      <c r="E90" s="301"/>
      <c r="F90" s="322" t="s">
        <v>1598</v>
      </c>
      <c r="G90" s="321"/>
      <c r="H90" s="301" t="s">
        <v>1620</v>
      </c>
      <c r="I90" s="301" t="s">
        <v>1594</v>
      </c>
      <c r="J90" s="301">
        <v>255</v>
      </c>
      <c r="K90" s="314"/>
    </row>
    <row r="91" ht="15" customHeight="1">
      <c r="B91" s="323"/>
      <c r="C91" s="301" t="s">
        <v>1621</v>
      </c>
      <c r="D91" s="301"/>
      <c r="E91" s="301"/>
      <c r="F91" s="322" t="s">
        <v>1592</v>
      </c>
      <c r="G91" s="321"/>
      <c r="H91" s="301" t="s">
        <v>1622</v>
      </c>
      <c r="I91" s="301" t="s">
        <v>1623</v>
      </c>
      <c r="J91" s="301"/>
      <c r="K91" s="314"/>
    </row>
    <row r="92" ht="15" customHeight="1">
      <c r="B92" s="323"/>
      <c r="C92" s="301" t="s">
        <v>1624</v>
      </c>
      <c r="D92" s="301"/>
      <c r="E92" s="301"/>
      <c r="F92" s="322" t="s">
        <v>1592</v>
      </c>
      <c r="G92" s="321"/>
      <c r="H92" s="301" t="s">
        <v>1625</v>
      </c>
      <c r="I92" s="301" t="s">
        <v>1626</v>
      </c>
      <c r="J92" s="301"/>
      <c r="K92" s="314"/>
    </row>
    <row r="93" ht="15" customHeight="1">
      <c r="B93" s="323"/>
      <c r="C93" s="301" t="s">
        <v>1627</v>
      </c>
      <c r="D93" s="301"/>
      <c r="E93" s="301"/>
      <c r="F93" s="322" t="s">
        <v>1592</v>
      </c>
      <c r="G93" s="321"/>
      <c r="H93" s="301" t="s">
        <v>1627</v>
      </c>
      <c r="I93" s="301" t="s">
        <v>1626</v>
      </c>
      <c r="J93" s="301"/>
      <c r="K93" s="314"/>
    </row>
    <row r="94" ht="15" customHeight="1">
      <c r="B94" s="323"/>
      <c r="C94" s="301" t="s">
        <v>37</v>
      </c>
      <c r="D94" s="301"/>
      <c r="E94" s="301"/>
      <c r="F94" s="322" t="s">
        <v>1592</v>
      </c>
      <c r="G94" s="321"/>
      <c r="H94" s="301" t="s">
        <v>1628</v>
      </c>
      <c r="I94" s="301" t="s">
        <v>1626</v>
      </c>
      <c r="J94" s="301"/>
      <c r="K94" s="314"/>
    </row>
    <row r="95" ht="15" customHeight="1">
      <c r="B95" s="323"/>
      <c r="C95" s="301" t="s">
        <v>47</v>
      </c>
      <c r="D95" s="301"/>
      <c r="E95" s="301"/>
      <c r="F95" s="322" t="s">
        <v>1592</v>
      </c>
      <c r="G95" s="321"/>
      <c r="H95" s="301" t="s">
        <v>1629</v>
      </c>
      <c r="I95" s="301" t="s">
        <v>1626</v>
      </c>
      <c r="J95" s="301"/>
      <c r="K95" s="314"/>
    </row>
    <row r="96" ht="15" customHeight="1">
      <c r="B96" s="326"/>
      <c r="C96" s="327"/>
      <c r="D96" s="327"/>
      <c r="E96" s="327"/>
      <c r="F96" s="327"/>
      <c r="G96" s="327"/>
      <c r="H96" s="327"/>
      <c r="I96" s="327"/>
      <c r="J96" s="327"/>
      <c r="K96" s="328"/>
    </row>
    <row r="97" ht="18.75" customHeight="1">
      <c r="B97" s="329"/>
      <c r="C97" s="330"/>
      <c r="D97" s="330"/>
      <c r="E97" s="330"/>
      <c r="F97" s="330"/>
      <c r="G97" s="330"/>
      <c r="H97" s="330"/>
      <c r="I97" s="330"/>
      <c r="J97" s="330"/>
      <c r="K97" s="329"/>
    </row>
    <row r="98" ht="18.75" customHeight="1">
      <c r="B98" s="308"/>
      <c r="C98" s="308"/>
      <c r="D98" s="308"/>
      <c r="E98" s="308"/>
      <c r="F98" s="308"/>
      <c r="G98" s="308"/>
      <c r="H98" s="308"/>
      <c r="I98" s="308"/>
      <c r="J98" s="308"/>
      <c r="K98" s="308"/>
    </row>
    <row r="99" ht="7.5" customHeight="1">
      <c r="B99" s="309"/>
      <c r="C99" s="310"/>
      <c r="D99" s="310"/>
      <c r="E99" s="310"/>
      <c r="F99" s="310"/>
      <c r="G99" s="310"/>
      <c r="H99" s="310"/>
      <c r="I99" s="310"/>
      <c r="J99" s="310"/>
      <c r="K99" s="311"/>
    </row>
    <row r="100" ht="45" customHeight="1">
      <c r="B100" s="312"/>
      <c r="C100" s="313" t="s">
        <v>1630</v>
      </c>
      <c r="D100" s="313"/>
      <c r="E100" s="313"/>
      <c r="F100" s="313"/>
      <c r="G100" s="313"/>
      <c r="H100" s="313"/>
      <c r="I100" s="313"/>
      <c r="J100" s="313"/>
      <c r="K100" s="314"/>
    </row>
    <row r="101" ht="17.25" customHeight="1">
      <c r="B101" s="312"/>
      <c r="C101" s="315" t="s">
        <v>1586</v>
      </c>
      <c r="D101" s="315"/>
      <c r="E101" s="315"/>
      <c r="F101" s="315" t="s">
        <v>1587</v>
      </c>
      <c r="G101" s="316"/>
      <c r="H101" s="315" t="s">
        <v>118</v>
      </c>
      <c r="I101" s="315" t="s">
        <v>56</v>
      </c>
      <c r="J101" s="315" t="s">
        <v>1588</v>
      </c>
      <c r="K101" s="314"/>
    </row>
    <row r="102" ht="17.25" customHeight="1">
      <c r="B102" s="312"/>
      <c r="C102" s="317" t="s">
        <v>1589</v>
      </c>
      <c r="D102" s="317"/>
      <c r="E102" s="317"/>
      <c r="F102" s="318" t="s">
        <v>1590</v>
      </c>
      <c r="G102" s="319"/>
      <c r="H102" s="317"/>
      <c r="I102" s="317"/>
      <c r="J102" s="317" t="s">
        <v>1591</v>
      </c>
      <c r="K102" s="314"/>
    </row>
    <row r="103" ht="5.25" customHeight="1">
      <c r="B103" s="312"/>
      <c r="C103" s="315"/>
      <c r="D103" s="315"/>
      <c r="E103" s="315"/>
      <c r="F103" s="315"/>
      <c r="G103" s="331"/>
      <c r="H103" s="315"/>
      <c r="I103" s="315"/>
      <c r="J103" s="315"/>
      <c r="K103" s="314"/>
    </row>
    <row r="104" ht="15" customHeight="1">
      <c r="B104" s="312"/>
      <c r="C104" s="301" t="s">
        <v>52</v>
      </c>
      <c r="D104" s="320"/>
      <c r="E104" s="320"/>
      <c r="F104" s="322" t="s">
        <v>1592</v>
      </c>
      <c r="G104" s="331"/>
      <c r="H104" s="301" t="s">
        <v>1631</v>
      </c>
      <c r="I104" s="301" t="s">
        <v>1594</v>
      </c>
      <c r="J104" s="301">
        <v>20</v>
      </c>
      <c r="K104" s="314"/>
    </row>
    <row r="105" ht="15" customHeight="1">
      <c r="B105" s="312"/>
      <c r="C105" s="301" t="s">
        <v>1595</v>
      </c>
      <c r="D105" s="301"/>
      <c r="E105" s="301"/>
      <c r="F105" s="322" t="s">
        <v>1592</v>
      </c>
      <c r="G105" s="301"/>
      <c r="H105" s="301" t="s">
        <v>1631</v>
      </c>
      <c r="I105" s="301" t="s">
        <v>1594</v>
      </c>
      <c r="J105" s="301">
        <v>120</v>
      </c>
      <c r="K105" s="314"/>
    </row>
    <row r="106" ht="15" customHeight="1">
      <c r="B106" s="323"/>
      <c r="C106" s="301" t="s">
        <v>1597</v>
      </c>
      <c r="D106" s="301"/>
      <c r="E106" s="301"/>
      <c r="F106" s="322" t="s">
        <v>1598</v>
      </c>
      <c r="G106" s="301"/>
      <c r="H106" s="301" t="s">
        <v>1631</v>
      </c>
      <c r="I106" s="301" t="s">
        <v>1594</v>
      </c>
      <c r="J106" s="301">
        <v>50</v>
      </c>
      <c r="K106" s="314"/>
    </row>
    <row r="107" ht="15" customHeight="1">
      <c r="B107" s="323"/>
      <c r="C107" s="301" t="s">
        <v>1600</v>
      </c>
      <c r="D107" s="301"/>
      <c r="E107" s="301"/>
      <c r="F107" s="322" t="s">
        <v>1592</v>
      </c>
      <c r="G107" s="301"/>
      <c r="H107" s="301" t="s">
        <v>1631</v>
      </c>
      <c r="I107" s="301" t="s">
        <v>1602</v>
      </c>
      <c r="J107" s="301"/>
      <c r="K107" s="314"/>
    </row>
    <row r="108" ht="15" customHeight="1">
      <c r="B108" s="323"/>
      <c r="C108" s="301" t="s">
        <v>1611</v>
      </c>
      <c r="D108" s="301"/>
      <c r="E108" s="301"/>
      <c r="F108" s="322" t="s">
        <v>1598</v>
      </c>
      <c r="G108" s="301"/>
      <c r="H108" s="301" t="s">
        <v>1631</v>
      </c>
      <c r="I108" s="301" t="s">
        <v>1594</v>
      </c>
      <c r="J108" s="301">
        <v>50</v>
      </c>
      <c r="K108" s="314"/>
    </row>
    <row r="109" ht="15" customHeight="1">
      <c r="B109" s="323"/>
      <c r="C109" s="301" t="s">
        <v>1619</v>
      </c>
      <c r="D109" s="301"/>
      <c r="E109" s="301"/>
      <c r="F109" s="322" t="s">
        <v>1598</v>
      </c>
      <c r="G109" s="301"/>
      <c r="H109" s="301" t="s">
        <v>1631</v>
      </c>
      <c r="I109" s="301" t="s">
        <v>1594</v>
      </c>
      <c r="J109" s="301">
        <v>50</v>
      </c>
      <c r="K109" s="314"/>
    </row>
    <row r="110" ht="15" customHeight="1">
      <c r="B110" s="323"/>
      <c r="C110" s="301" t="s">
        <v>1617</v>
      </c>
      <c r="D110" s="301"/>
      <c r="E110" s="301"/>
      <c r="F110" s="322" t="s">
        <v>1598</v>
      </c>
      <c r="G110" s="301"/>
      <c r="H110" s="301" t="s">
        <v>1631</v>
      </c>
      <c r="I110" s="301" t="s">
        <v>1594</v>
      </c>
      <c r="J110" s="301">
        <v>50</v>
      </c>
      <c r="K110" s="314"/>
    </row>
    <row r="111" ht="15" customHeight="1">
      <c r="B111" s="323"/>
      <c r="C111" s="301" t="s">
        <v>52</v>
      </c>
      <c r="D111" s="301"/>
      <c r="E111" s="301"/>
      <c r="F111" s="322" t="s">
        <v>1592</v>
      </c>
      <c r="G111" s="301"/>
      <c r="H111" s="301" t="s">
        <v>1632</v>
      </c>
      <c r="I111" s="301" t="s">
        <v>1594</v>
      </c>
      <c r="J111" s="301">
        <v>20</v>
      </c>
      <c r="K111" s="314"/>
    </row>
    <row r="112" ht="15" customHeight="1">
      <c r="B112" s="323"/>
      <c r="C112" s="301" t="s">
        <v>1633</v>
      </c>
      <c r="D112" s="301"/>
      <c r="E112" s="301"/>
      <c r="F112" s="322" t="s">
        <v>1592</v>
      </c>
      <c r="G112" s="301"/>
      <c r="H112" s="301" t="s">
        <v>1634</v>
      </c>
      <c r="I112" s="301" t="s">
        <v>1594</v>
      </c>
      <c r="J112" s="301">
        <v>120</v>
      </c>
      <c r="K112" s="314"/>
    </row>
    <row r="113" ht="15" customHeight="1">
      <c r="B113" s="323"/>
      <c r="C113" s="301" t="s">
        <v>37</v>
      </c>
      <c r="D113" s="301"/>
      <c r="E113" s="301"/>
      <c r="F113" s="322" t="s">
        <v>1592</v>
      </c>
      <c r="G113" s="301"/>
      <c r="H113" s="301" t="s">
        <v>1635</v>
      </c>
      <c r="I113" s="301" t="s">
        <v>1626</v>
      </c>
      <c r="J113" s="301"/>
      <c r="K113" s="314"/>
    </row>
    <row r="114" ht="15" customHeight="1">
      <c r="B114" s="323"/>
      <c r="C114" s="301" t="s">
        <v>47</v>
      </c>
      <c r="D114" s="301"/>
      <c r="E114" s="301"/>
      <c r="F114" s="322" t="s">
        <v>1592</v>
      </c>
      <c r="G114" s="301"/>
      <c r="H114" s="301" t="s">
        <v>1636</v>
      </c>
      <c r="I114" s="301" t="s">
        <v>1626</v>
      </c>
      <c r="J114" s="301"/>
      <c r="K114" s="314"/>
    </row>
    <row r="115" ht="15" customHeight="1">
      <c r="B115" s="323"/>
      <c r="C115" s="301" t="s">
        <v>56</v>
      </c>
      <c r="D115" s="301"/>
      <c r="E115" s="301"/>
      <c r="F115" s="322" t="s">
        <v>1592</v>
      </c>
      <c r="G115" s="301"/>
      <c r="H115" s="301" t="s">
        <v>1637</v>
      </c>
      <c r="I115" s="301" t="s">
        <v>1638</v>
      </c>
      <c r="J115" s="301"/>
      <c r="K115" s="314"/>
    </row>
    <row r="116" ht="15" customHeight="1">
      <c r="B116" s="326"/>
      <c r="C116" s="332"/>
      <c r="D116" s="332"/>
      <c r="E116" s="332"/>
      <c r="F116" s="332"/>
      <c r="G116" s="332"/>
      <c r="H116" s="332"/>
      <c r="I116" s="332"/>
      <c r="J116" s="332"/>
      <c r="K116" s="328"/>
    </row>
    <row r="117" ht="18.75" customHeight="1">
      <c r="B117" s="333"/>
      <c r="C117" s="297"/>
      <c r="D117" s="297"/>
      <c r="E117" s="297"/>
      <c r="F117" s="334"/>
      <c r="G117" s="297"/>
      <c r="H117" s="297"/>
      <c r="I117" s="297"/>
      <c r="J117" s="297"/>
      <c r="K117" s="333"/>
    </row>
    <row r="118" ht="18.75" customHeight="1">
      <c r="B118" s="308"/>
      <c r="C118" s="308"/>
      <c r="D118" s="308"/>
      <c r="E118" s="308"/>
      <c r="F118" s="308"/>
      <c r="G118" s="308"/>
      <c r="H118" s="308"/>
      <c r="I118" s="308"/>
      <c r="J118" s="308"/>
      <c r="K118" s="308"/>
    </row>
    <row r="119" ht="7.5" customHeight="1">
      <c r="B119" s="335"/>
      <c r="C119" s="336"/>
      <c r="D119" s="336"/>
      <c r="E119" s="336"/>
      <c r="F119" s="336"/>
      <c r="G119" s="336"/>
      <c r="H119" s="336"/>
      <c r="I119" s="336"/>
      <c r="J119" s="336"/>
      <c r="K119" s="337"/>
    </row>
    <row r="120" ht="45" customHeight="1">
      <c r="B120" s="338"/>
      <c r="C120" s="291" t="s">
        <v>1639</v>
      </c>
      <c r="D120" s="291"/>
      <c r="E120" s="291"/>
      <c r="F120" s="291"/>
      <c r="G120" s="291"/>
      <c r="H120" s="291"/>
      <c r="I120" s="291"/>
      <c r="J120" s="291"/>
      <c r="K120" s="339"/>
    </row>
    <row r="121" ht="17.25" customHeight="1">
      <c r="B121" s="340"/>
      <c r="C121" s="315" t="s">
        <v>1586</v>
      </c>
      <c r="D121" s="315"/>
      <c r="E121" s="315"/>
      <c r="F121" s="315" t="s">
        <v>1587</v>
      </c>
      <c r="G121" s="316"/>
      <c r="H121" s="315" t="s">
        <v>118</v>
      </c>
      <c r="I121" s="315" t="s">
        <v>56</v>
      </c>
      <c r="J121" s="315" t="s">
        <v>1588</v>
      </c>
      <c r="K121" s="341"/>
    </row>
    <row r="122" ht="17.25" customHeight="1">
      <c r="B122" s="340"/>
      <c r="C122" s="317" t="s">
        <v>1589</v>
      </c>
      <c r="D122" s="317"/>
      <c r="E122" s="317"/>
      <c r="F122" s="318" t="s">
        <v>1590</v>
      </c>
      <c r="G122" s="319"/>
      <c r="H122" s="317"/>
      <c r="I122" s="317"/>
      <c r="J122" s="317" t="s">
        <v>1591</v>
      </c>
      <c r="K122" s="341"/>
    </row>
    <row r="123" ht="5.25" customHeight="1">
      <c r="B123" s="342"/>
      <c r="C123" s="320"/>
      <c r="D123" s="320"/>
      <c r="E123" s="320"/>
      <c r="F123" s="320"/>
      <c r="G123" s="301"/>
      <c r="H123" s="320"/>
      <c r="I123" s="320"/>
      <c r="J123" s="320"/>
      <c r="K123" s="343"/>
    </row>
    <row r="124" ht="15" customHeight="1">
      <c r="B124" s="342"/>
      <c r="C124" s="301" t="s">
        <v>1595</v>
      </c>
      <c r="D124" s="320"/>
      <c r="E124" s="320"/>
      <c r="F124" s="322" t="s">
        <v>1592</v>
      </c>
      <c r="G124" s="301"/>
      <c r="H124" s="301" t="s">
        <v>1631</v>
      </c>
      <c r="I124" s="301" t="s">
        <v>1594</v>
      </c>
      <c r="J124" s="301">
        <v>120</v>
      </c>
      <c r="K124" s="344"/>
    </row>
    <row r="125" ht="15" customHeight="1">
      <c r="B125" s="342"/>
      <c r="C125" s="301" t="s">
        <v>1640</v>
      </c>
      <c r="D125" s="301"/>
      <c r="E125" s="301"/>
      <c r="F125" s="322" t="s">
        <v>1592</v>
      </c>
      <c r="G125" s="301"/>
      <c r="H125" s="301" t="s">
        <v>1641</v>
      </c>
      <c r="I125" s="301" t="s">
        <v>1594</v>
      </c>
      <c r="J125" s="301" t="s">
        <v>1642</v>
      </c>
      <c r="K125" s="344"/>
    </row>
    <row r="126" ht="15" customHeight="1">
      <c r="B126" s="342"/>
      <c r="C126" s="301" t="s">
        <v>1541</v>
      </c>
      <c r="D126" s="301"/>
      <c r="E126" s="301"/>
      <c r="F126" s="322" t="s">
        <v>1592</v>
      </c>
      <c r="G126" s="301"/>
      <c r="H126" s="301" t="s">
        <v>1643</v>
      </c>
      <c r="I126" s="301" t="s">
        <v>1594</v>
      </c>
      <c r="J126" s="301" t="s">
        <v>1642</v>
      </c>
      <c r="K126" s="344"/>
    </row>
    <row r="127" ht="15" customHeight="1">
      <c r="B127" s="342"/>
      <c r="C127" s="301" t="s">
        <v>1603</v>
      </c>
      <c r="D127" s="301"/>
      <c r="E127" s="301"/>
      <c r="F127" s="322" t="s">
        <v>1598</v>
      </c>
      <c r="G127" s="301"/>
      <c r="H127" s="301" t="s">
        <v>1604</v>
      </c>
      <c r="I127" s="301" t="s">
        <v>1594</v>
      </c>
      <c r="J127" s="301">
        <v>15</v>
      </c>
      <c r="K127" s="344"/>
    </row>
    <row r="128" ht="15" customHeight="1">
      <c r="B128" s="342"/>
      <c r="C128" s="324" t="s">
        <v>1605</v>
      </c>
      <c r="D128" s="324"/>
      <c r="E128" s="324"/>
      <c r="F128" s="325" t="s">
        <v>1598</v>
      </c>
      <c r="G128" s="324"/>
      <c r="H128" s="324" t="s">
        <v>1606</v>
      </c>
      <c r="I128" s="324" t="s">
        <v>1594</v>
      </c>
      <c r="J128" s="324">
        <v>15</v>
      </c>
      <c r="K128" s="344"/>
    </row>
    <row r="129" ht="15" customHeight="1">
      <c r="B129" s="342"/>
      <c r="C129" s="324" t="s">
        <v>1607</v>
      </c>
      <c r="D129" s="324"/>
      <c r="E129" s="324"/>
      <c r="F129" s="325" t="s">
        <v>1598</v>
      </c>
      <c r="G129" s="324"/>
      <c r="H129" s="324" t="s">
        <v>1608</v>
      </c>
      <c r="I129" s="324" t="s">
        <v>1594</v>
      </c>
      <c r="J129" s="324">
        <v>20</v>
      </c>
      <c r="K129" s="344"/>
    </row>
    <row r="130" ht="15" customHeight="1">
      <c r="B130" s="342"/>
      <c r="C130" s="324" t="s">
        <v>1609</v>
      </c>
      <c r="D130" s="324"/>
      <c r="E130" s="324"/>
      <c r="F130" s="325" t="s">
        <v>1598</v>
      </c>
      <c r="G130" s="324"/>
      <c r="H130" s="324" t="s">
        <v>1610</v>
      </c>
      <c r="I130" s="324" t="s">
        <v>1594</v>
      </c>
      <c r="J130" s="324">
        <v>20</v>
      </c>
      <c r="K130" s="344"/>
    </row>
    <row r="131" ht="15" customHeight="1">
      <c r="B131" s="342"/>
      <c r="C131" s="301" t="s">
        <v>1597</v>
      </c>
      <c r="D131" s="301"/>
      <c r="E131" s="301"/>
      <c r="F131" s="322" t="s">
        <v>1598</v>
      </c>
      <c r="G131" s="301"/>
      <c r="H131" s="301" t="s">
        <v>1631</v>
      </c>
      <c r="I131" s="301" t="s">
        <v>1594</v>
      </c>
      <c r="J131" s="301">
        <v>50</v>
      </c>
      <c r="K131" s="344"/>
    </row>
    <row r="132" ht="15" customHeight="1">
      <c r="B132" s="342"/>
      <c r="C132" s="301" t="s">
        <v>1611</v>
      </c>
      <c r="D132" s="301"/>
      <c r="E132" s="301"/>
      <c r="F132" s="322" t="s">
        <v>1598</v>
      </c>
      <c r="G132" s="301"/>
      <c r="H132" s="301" t="s">
        <v>1631</v>
      </c>
      <c r="I132" s="301" t="s">
        <v>1594</v>
      </c>
      <c r="J132" s="301">
        <v>50</v>
      </c>
      <c r="K132" s="344"/>
    </row>
    <row r="133" ht="15" customHeight="1">
      <c r="B133" s="342"/>
      <c r="C133" s="301" t="s">
        <v>1617</v>
      </c>
      <c r="D133" s="301"/>
      <c r="E133" s="301"/>
      <c r="F133" s="322" t="s">
        <v>1598</v>
      </c>
      <c r="G133" s="301"/>
      <c r="H133" s="301" t="s">
        <v>1631</v>
      </c>
      <c r="I133" s="301" t="s">
        <v>1594</v>
      </c>
      <c r="J133" s="301">
        <v>50</v>
      </c>
      <c r="K133" s="344"/>
    </row>
    <row r="134" ht="15" customHeight="1">
      <c r="B134" s="342"/>
      <c r="C134" s="301" t="s">
        <v>1619</v>
      </c>
      <c r="D134" s="301"/>
      <c r="E134" s="301"/>
      <c r="F134" s="322" t="s">
        <v>1598</v>
      </c>
      <c r="G134" s="301"/>
      <c r="H134" s="301" t="s">
        <v>1631</v>
      </c>
      <c r="I134" s="301" t="s">
        <v>1594</v>
      </c>
      <c r="J134" s="301">
        <v>50</v>
      </c>
      <c r="K134" s="344"/>
    </row>
    <row r="135" ht="15" customHeight="1">
      <c r="B135" s="342"/>
      <c r="C135" s="301" t="s">
        <v>123</v>
      </c>
      <c r="D135" s="301"/>
      <c r="E135" s="301"/>
      <c r="F135" s="322" t="s">
        <v>1598</v>
      </c>
      <c r="G135" s="301"/>
      <c r="H135" s="301" t="s">
        <v>1644</v>
      </c>
      <c r="I135" s="301" t="s">
        <v>1594</v>
      </c>
      <c r="J135" s="301">
        <v>255</v>
      </c>
      <c r="K135" s="344"/>
    </row>
    <row r="136" ht="15" customHeight="1">
      <c r="B136" s="342"/>
      <c r="C136" s="301" t="s">
        <v>1621</v>
      </c>
      <c r="D136" s="301"/>
      <c r="E136" s="301"/>
      <c r="F136" s="322" t="s">
        <v>1592</v>
      </c>
      <c r="G136" s="301"/>
      <c r="H136" s="301" t="s">
        <v>1645</v>
      </c>
      <c r="I136" s="301" t="s">
        <v>1623</v>
      </c>
      <c r="J136" s="301"/>
      <c r="K136" s="344"/>
    </row>
    <row r="137" ht="15" customHeight="1">
      <c r="B137" s="342"/>
      <c r="C137" s="301" t="s">
        <v>1624</v>
      </c>
      <c r="D137" s="301"/>
      <c r="E137" s="301"/>
      <c r="F137" s="322" t="s">
        <v>1592</v>
      </c>
      <c r="G137" s="301"/>
      <c r="H137" s="301" t="s">
        <v>1646</v>
      </c>
      <c r="I137" s="301" t="s">
        <v>1626</v>
      </c>
      <c r="J137" s="301"/>
      <c r="K137" s="344"/>
    </row>
    <row r="138" ht="15" customHeight="1">
      <c r="B138" s="342"/>
      <c r="C138" s="301" t="s">
        <v>1627</v>
      </c>
      <c r="D138" s="301"/>
      <c r="E138" s="301"/>
      <c r="F138" s="322" t="s">
        <v>1592</v>
      </c>
      <c r="G138" s="301"/>
      <c r="H138" s="301" t="s">
        <v>1627</v>
      </c>
      <c r="I138" s="301" t="s">
        <v>1626</v>
      </c>
      <c r="J138" s="301"/>
      <c r="K138" s="344"/>
    </row>
    <row r="139" ht="15" customHeight="1">
      <c r="B139" s="342"/>
      <c r="C139" s="301" t="s">
        <v>37</v>
      </c>
      <c r="D139" s="301"/>
      <c r="E139" s="301"/>
      <c r="F139" s="322" t="s">
        <v>1592</v>
      </c>
      <c r="G139" s="301"/>
      <c r="H139" s="301" t="s">
        <v>1647</v>
      </c>
      <c r="I139" s="301" t="s">
        <v>1626</v>
      </c>
      <c r="J139" s="301"/>
      <c r="K139" s="344"/>
    </row>
    <row r="140" ht="15" customHeight="1">
      <c r="B140" s="342"/>
      <c r="C140" s="301" t="s">
        <v>1648</v>
      </c>
      <c r="D140" s="301"/>
      <c r="E140" s="301"/>
      <c r="F140" s="322" t="s">
        <v>1592</v>
      </c>
      <c r="G140" s="301"/>
      <c r="H140" s="301" t="s">
        <v>1649</v>
      </c>
      <c r="I140" s="301" t="s">
        <v>1626</v>
      </c>
      <c r="J140" s="301"/>
      <c r="K140" s="344"/>
    </row>
    <row r="141" ht="15" customHeight="1">
      <c r="B141" s="345"/>
      <c r="C141" s="346"/>
      <c r="D141" s="346"/>
      <c r="E141" s="346"/>
      <c r="F141" s="346"/>
      <c r="G141" s="346"/>
      <c r="H141" s="346"/>
      <c r="I141" s="346"/>
      <c r="J141" s="346"/>
      <c r="K141" s="347"/>
    </row>
    <row r="142" ht="18.75" customHeight="1">
      <c r="B142" s="297"/>
      <c r="C142" s="297"/>
      <c r="D142" s="297"/>
      <c r="E142" s="297"/>
      <c r="F142" s="334"/>
      <c r="G142" s="297"/>
      <c r="H142" s="297"/>
      <c r="I142" s="297"/>
      <c r="J142" s="297"/>
      <c r="K142" s="297"/>
    </row>
    <row r="143" ht="18.75" customHeight="1">
      <c r="B143" s="308"/>
      <c r="C143" s="308"/>
      <c r="D143" s="308"/>
      <c r="E143" s="308"/>
      <c r="F143" s="308"/>
      <c r="G143" s="308"/>
      <c r="H143" s="308"/>
      <c r="I143" s="308"/>
      <c r="J143" s="308"/>
      <c r="K143" s="308"/>
    </row>
    <row r="144" ht="7.5" customHeight="1">
      <c r="B144" s="309"/>
      <c r="C144" s="310"/>
      <c r="D144" s="310"/>
      <c r="E144" s="310"/>
      <c r="F144" s="310"/>
      <c r="G144" s="310"/>
      <c r="H144" s="310"/>
      <c r="I144" s="310"/>
      <c r="J144" s="310"/>
      <c r="K144" s="311"/>
    </row>
    <row r="145" ht="45" customHeight="1">
      <c r="B145" s="312"/>
      <c r="C145" s="313" t="s">
        <v>1650</v>
      </c>
      <c r="D145" s="313"/>
      <c r="E145" s="313"/>
      <c r="F145" s="313"/>
      <c r="G145" s="313"/>
      <c r="H145" s="313"/>
      <c r="I145" s="313"/>
      <c r="J145" s="313"/>
      <c r="K145" s="314"/>
    </row>
    <row r="146" ht="17.25" customHeight="1">
      <c r="B146" s="312"/>
      <c r="C146" s="315" t="s">
        <v>1586</v>
      </c>
      <c r="D146" s="315"/>
      <c r="E146" s="315"/>
      <c r="F146" s="315" t="s">
        <v>1587</v>
      </c>
      <c r="G146" s="316"/>
      <c r="H146" s="315" t="s">
        <v>118</v>
      </c>
      <c r="I146" s="315" t="s">
        <v>56</v>
      </c>
      <c r="J146" s="315" t="s">
        <v>1588</v>
      </c>
      <c r="K146" s="314"/>
    </row>
    <row r="147" ht="17.25" customHeight="1">
      <c r="B147" s="312"/>
      <c r="C147" s="317" t="s">
        <v>1589</v>
      </c>
      <c r="D147" s="317"/>
      <c r="E147" s="317"/>
      <c r="F147" s="318" t="s">
        <v>1590</v>
      </c>
      <c r="G147" s="319"/>
      <c r="H147" s="317"/>
      <c r="I147" s="317"/>
      <c r="J147" s="317" t="s">
        <v>1591</v>
      </c>
      <c r="K147" s="314"/>
    </row>
    <row r="148" ht="5.25" customHeight="1">
      <c r="B148" s="323"/>
      <c r="C148" s="320"/>
      <c r="D148" s="320"/>
      <c r="E148" s="320"/>
      <c r="F148" s="320"/>
      <c r="G148" s="321"/>
      <c r="H148" s="320"/>
      <c r="I148" s="320"/>
      <c r="J148" s="320"/>
      <c r="K148" s="344"/>
    </row>
    <row r="149" ht="15" customHeight="1">
      <c r="B149" s="323"/>
      <c r="C149" s="348" t="s">
        <v>1595</v>
      </c>
      <c r="D149" s="301"/>
      <c r="E149" s="301"/>
      <c r="F149" s="349" t="s">
        <v>1592</v>
      </c>
      <c r="G149" s="301"/>
      <c r="H149" s="348" t="s">
        <v>1631</v>
      </c>
      <c r="I149" s="348" t="s">
        <v>1594</v>
      </c>
      <c r="J149" s="348">
        <v>120</v>
      </c>
      <c r="K149" s="344"/>
    </row>
    <row r="150" ht="15" customHeight="1">
      <c r="B150" s="323"/>
      <c r="C150" s="348" t="s">
        <v>1640</v>
      </c>
      <c r="D150" s="301"/>
      <c r="E150" s="301"/>
      <c r="F150" s="349" t="s">
        <v>1592</v>
      </c>
      <c r="G150" s="301"/>
      <c r="H150" s="348" t="s">
        <v>1651</v>
      </c>
      <c r="I150" s="348" t="s">
        <v>1594</v>
      </c>
      <c r="J150" s="348" t="s">
        <v>1642</v>
      </c>
      <c r="K150" s="344"/>
    </row>
    <row r="151" ht="15" customHeight="1">
      <c r="B151" s="323"/>
      <c r="C151" s="348" t="s">
        <v>1541</v>
      </c>
      <c r="D151" s="301"/>
      <c r="E151" s="301"/>
      <c r="F151" s="349" t="s">
        <v>1592</v>
      </c>
      <c r="G151" s="301"/>
      <c r="H151" s="348" t="s">
        <v>1652</v>
      </c>
      <c r="I151" s="348" t="s">
        <v>1594</v>
      </c>
      <c r="J151" s="348" t="s">
        <v>1642</v>
      </c>
      <c r="K151" s="344"/>
    </row>
    <row r="152" ht="15" customHeight="1">
      <c r="B152" s="323"/>
      <c r="C152" s="348" t="s">
        <v>1597</v>
      </c>
      <c r="D152" s="301"/>
      <c r="E152" s="301"/>
      <c r="F152" s="349" t="s">
        <v>1598</v>
      </c>
      <c r="G152" s="301"/>
      <c r="H152" s="348" t="s">
        <v>1631</v>
      </c>
      <c r="I152" s="348" t="s">
        <v>1594</v>
      </c>
      <c r="J152" s="348">
        <v>50</v>
      </c>
      <c r="K152" s="344"/>
    </row>
    <row r="153" ht="15" customHeight="1">
      <c r="B153" s="323"/>
      <c r="C153" s="348" t="s">
        <v>1600</v>
      </c>
      <c r="D153" s="301"/>
      <c r="E153" s="301"/>
      <c r="F153" s="349" t="s">
        <v>1592</v>
      </c>
      <c r="G153" s="301"/>
      <c r="H153" s="348" t="s">
        <v>1631</v>
      </c>
      <c r="I153" s="348" t="s">
        <v>1602</v>
      </c>
      <c r="J153" s="348"/>
      <c r="K153" s="344"/>
    </row>
    <row r="154" ht="15" customHeight="1">
      <c r="B154" s="323"/>
      <c r="C154" s="348" t="s">
        <v>1611</v>
      </c>
      <c r="D154" s="301"/>
      <c r="E154" s="301"/>
      <c r="F154" s="349" t="s">
        <v>1598</v>
      </c>
      <c r="G154" s="301"/>
      <c r="H154" s="348" t="s">
        <v>1631</v>
      </c>
      <c r="I154" s="348" t="s">
        <v>1594</v>
      </c>
      <c r="J154" s="348">
        <v>50</v>
      </c>
      <c r="K154" s="344"/>
    </row>
    <row r="155" ht="15" customHeight="1">
      <c r="B155" s="323"/>
      <c r="C155" s="348" t="s">
        <v>1619</v>
      </c>
      <c r="D155" s="301"/>
      <c r="E155" s="301"/>
      <c r="F155" s="349" t="s">
        <v>1598</v>
      </c>
      <c r="G155" s="301"/>
      <c r="H155" s="348" t="s">
        <v>1631</v>
      </c>
      <c r="I155" s="348" t="s">
        <v>1594</v>
      </c>
      <c r="J155" s="348">
        <v>50</v>
      </c>
      <c r="K155" s="344"/>
    </row>
    <row r="156" ht="15" customHeight="1">
      <c r="B156" s="323"/>
      <c r="C156" s="348" t="s">
        <v>1617</v>
      </c>
      <c r="D156" s="301"/>
      <c r="E156" s="301"/>
      <c r="F156" s="349" t="s">
        <v>1598</v>
      </c>
      <c r="G156" s="301"/>
      <c r="H156" s="348" t="s">
        <v>1631</v>
      </c>
      <c r="I156" s="348" t="s">
        <v>1594</v>
      </c>
      <c r="J156" s="348">
        <v>50</v>
      </c>
      <c r="K156" s="344"/>
    </row>
    <row r="157" ht="15" customHeight="1">
      <c r="B157" s="323"/>
      <c r="C157" s="348" t="s">
        <v>108</v>
      </c>
      <c r="D157" s="301"/>
      <c r="E157" s="301"/>
      <c r="F157" s="349" t="s">
        <v>1592</v>
      </c>
      <c r="G157" s="301"/>
      <c r="H157" s="348" t="s">
        <v>1653</v>
      </c>
      <c r="I157" s="348" t="s">
        <v>1594</v>
      </c>
      <c r="J157" s="348" t="s">
        <v>1654</v>
      </c>
      <c r="K157" s="344"/>
    </row>
    <row r="158" ht="15" customHeight="1">
      <c r="B158" s="323"/>
      <c r="C158" s="348" t="s">
        <v>1655</v>
      </c>
      <c r="D158" s="301"/>
      <c r="E158" s="301"/>
      <c r="F158" s="349" t="s">
        <v>1592</v>
      </c>
      <c r="G158" s="301"/>
      <c r="H158" s="348" t="s">
        <v>1656</v>
      </c>
      <c r="I158" s="348" t="s">
        <v>1626</v>
      </c>
      <c r="J158" s="348"/>
      <c r="K158" s="344"/>
    </row>
    <row r="159" ht="15" customHeight="1">
      <c r="B159" s="350"/>
      <c r="C159" s="332"/>
      <c r="D159" s="332"/>
      <c r="E159" s="332"/>
      <c r="F159" s="332"/>
      <c r="G159" s="332"/>
      <c r="H159" s="332"/>
      <c r="I159" s="332"/>
      <c r="J159" s="332"/>
      <c r="K159" s="351"/>
    </row>
    <row r="160" ht="18.75" customHeight="1">
      <c r="B160" s="297"/>
      <c r="C160" s="301"/>
      <c r="D160" s="301"/>
      <c r="E160" s="301"/>
      <c r="F160" s="322"/>
      <c r="G160" s="301"/>
      <c r="H160" s="301"/>
      <c r="I160" s="301"/>
      <c r="J160" s="301"/>
      <c r="K160" s="297"/>
    </row>
    <row r="161" ht="18.75" customHeight="1">
      <c r="B161" s="308"/>
      <c r="C161" s="308"/>
      <c r="D161" s="308"/>
      <c r="E161" s="308"/>
      <c r="F161" s="308"/>
      <c r="G161" s="308"/>
      <c r="H161" s="308"/>
      <c r="I161" s="308"/>
      <c r="J161" s="308"/>
      <c r="K161" s="308"/>
    </row>
    <row r="162" ht="7.5" customHeight="1">
      <c r="B162" s="287"/>
      <c r="C162" s="288"/>
      <c r="D162" s="288"/>
      <c r="E162" s="288"/>
      <c r="F162" s="288"/>
      <c r="G162" s="288"/>
      <c r="H162" s="288"/>
      <c r="I162" s="288"/>
      <c r="J162" s="288"/>
      <c r="K162" s="289"/>
    </row>
    <row r="163" ht="45" customHeight="1">
      <c r="B163" s="290"/>
      <c r="C163" s="291" t="s">
        <v>1657</v>
      </c>
      <c r="D163" s="291"/>
      <c r="E163" s="291"/>
      <c r="F163" s="291"/>
      <c r="G163" s="291"/>
      <c r="H163" s="291"/>
      <c r="I163" s="291"/>
      <c r="J163" s="291"/>
      <c r="K163" s="292"/>
    </row>
    <row r="164" ht="17.25" customHeight="1">
      <c r="B164" s="290"/>
      <c r="C164" s="315" t="s">
        <v>1586</v>
      </c>
      <c r="D164" s="315"/>
      <c r="E164" s="315"/>
      <c r="F164" s="315" t="s">
        <v>1587</v>
      </c>
      <c r="G164" s="352"/>
      <c r="H164" s="353" t="s">
        <v>118</v>
      </c>
      <c r="I164" s="353" t="s">
        <v>56</v>
      </c>
      <c r="J164" s="315" t="s">
        <v>1588</v>
      </c>
      <c r="K164" s="292"/>
    </row>
    <row r="165" ht="17.25" customHeight="1">
      <c r="B165" s="293"/>
      <c r="C165" s="317" t="s">
        <v>1589</v>
      </c>
      <c r="D165" s="317"/>
      <c r="E165" s="317"/>
      <c r="F165" s="318" t="s">
        <v>1590</v>
      </c>
      <c r="G165" s="354"/>
      <c r="H165" s="355"/>
      <c r="I165" s="355"/>
      <c r="J165" s="317" t="s">
        <v>1591</v>
      </c>
      <c r="K165" s="295"/>
    </row>
    <row r="166" ht="5.25" customHeight="1">
      <c r="B166" s="323"/>
      <c r="C166" s="320"/>
      <c r="D166" s="320"/>
      <c r="E166" s="320"/>
      <c r="F166" s="320"/>
      <c r="G166" s="321"/>
      <c r="H166" s="320"/>
      <c r="I166" s="320"/>
      <c r="J166" s="320"/>
      <c r="K166" s="344"/>
    </row>
    <row r="167" ht="15" customHeight="1">
      <c r="B167" s="323"/>
      <c r="C167" s="301" t="s">
        <v>1595</v>
      </c>
      <c r="D167" s="301"/>
      <c r="E167" s="301"/>
      <c r="F167" s="322" t="s">
        <v>1592</v>
      </c>
      <c r="G167" s="301"/>
      <c r="H167" s="301" t="s">
        <v>1631</v>
      </c>
      <c r="I167" s="301" t="s">
        <v>1594</v>
      </c>
      <c r="J167" s="301">
        <v>120</v>
      </c>
      <c r="K167" s="344"/>
    </row>
    <row r="168" ht="15" customHeight="1">
      <c r="B168" s="323"/>
      <c r="C168" s="301" t="s">
        <v>1640</v>
      </c>
      <c r="D168" s="301"/>
      <c r="E168" s="301"/>
      <c r="F168" s="322" t="s">
        <v>1592</v>
      </c>
      <c r="G168" s="301"/>
      <c r="H168" s="301" t="s">
        <v>1641</v>
      </c>
      <c r="I168" s="301" t="s">
        <v>1594</v>
      </c>
      <c r="J168" s="301" t="s">
        <v>1642</v>
      </c>
      <c r="K168" s="344"/>
    </row>
    <row r="169" ht="15" customHeight="1">
      <c r="B169" s="323"/>
      <c r="C169" s="301" t="s">
        <v>1541</v>
      </c>
      <c r="D169" s="301"/>
      <c r="E169" s="301"/>
      <c r="F169" s="322" t="s">
        <v>1592</v>
      </c>
      <c r="G169" s="301"/>
      <c r="H169" s="301" t="s">
        <v>1658</v>
      </c>
      <c r="I169" s="301" t="s">
        <v>1594</v>
      </c>
      <c r="J169" s="301" t="s">
        <v>1642</v>
      </c>
      <c r="K169" s="344"/>
    </row>
    <row r="170" ht="15" customHeight="1">
      <c r="B170" s="323"/>
      <c r="C170" s="301" t="s">
        <v>1597</v>
      </c>
      <c r="D170" s="301"/>
      <c r="E170" s="301"/>
      <c r="F170" s="322" t="s">
        <v>1598</v>
      </c>
      <c r="G170" s="301"/>
      <c r="H170" s="301" t="s">
        <v>1658</v>
      </c>
      <c r="I170" s="301" t="s">
        <v>1594</v>
      </c>
      <c r="J170" s="301">
        <v>50</v>
      </c>
      <c r="K170" s="344"/>
    </row>
    <row r="171" ht="15" customHeight="1">
      <c r="B171" s="323"/>
      <c r="C171" s="301" t="s">
        <v>1600</v>
      </c>
      <c r="D171" s="301"/>
      <c r="E171" s="301"/>
      <c r="F171" s="322" t="s">
        <v>1592</v>
      </c>
      <c r="G171" s="301"/>
      <c r="H171" s="301" t="s">
        <v>1658</v>
      </c>
      <c r="I171" s="301" t="s">
        <v>1602</v>
      </c>
      <c r="J171" s="301"/>
      <c r="K171" s="344"/>
    </row>
    <row r="172" ht="15" customHeight="1">
      <c r="B172" s="323"/>
      <c r="C172" s="301" t="s">
        <v>1611</v>
      </c>
      <c r="D172" s="301"/>
      <c r="E172" s="301"/>
      <c r="F172" s="322" t="s">
        <v>1598</v>
      </c>
      <c r="G172" s="301"/>
      <c r="H172" s="301" t="s">
        <v>1658</v>
      </c>
      <c r="I172" s="301" t="s">
        <v>1594</v>
      </c>
      <c r="J172" s="301">
        <v>50</v>
      </c>
      <c r="K172" s="344"/>
    </row>
    <row r="173" ht="15" customHeight="1">
      <c r="B173" s="323"/>
      <c r="C173" s="301" t="s">
        <v>1619</v>
      </c>
      <c r="D173" s="301"/>
      <c r="E173" s="301"/>
      <c r="F173" s="322" t="s">
        <v>1598</v>
      </c>
      <c r="G173" s="301"/>
      <c r="H173" s="301" t="s">
        <v>1658</v>
      </c>
      <c r="I173" s="301" t="s">
        <v>1594</v>
      </c>
      <c r="J173" s="301">
        <v>50</v>
      </c>
      <c r="K173" s="344"/>
    </row>
    <row r="174" ht="15" customHeight="1">
      <c r="B174" s="323"/>
      <c r="C174" s="301" t="s">
        <v>1617</v>
      </c>
      <c r="D174" s="301"/>
      <c r="E174" s="301"/>
      <c r="F174" s="322" t="s">
        <v>1598</v>
      </c>
      <c r="G174" s="301"/>
      <c r="H174" s="301" t="s">
        <v>1658</v>
      </c>
      <c r="I174" s="301" t="s">
        <v>1594</v>
      </c>
      <c r="J174" s="301">
        <v>50</v>
      </c>
      <c r="K174" s="344"/>
    </row>
    <row r="175" ht="15" customHeight="1">
      <c r="B175" s="323"/>
      <c r="C175" s="301" t="s">
        <v>117</v>
      </c>
      <c r="D175" s="301"/>
      <c r="E175" s="301"/>
      <c r="F175" s="322" t="s">
        <v>1592</v>
      </c>
      <c r="G175" s="301"/>
      <c r="H175" s="301" t="s">
        <v>1659</v>
      </c>
      <c r="I175" s="301" t="s">
        <v>1660</v>
      </c>
      <c r="J175" s="301"/>
      <c r="K175" s="344"/>
    </row>
    <row r="176" ht="15" customHeight="1">
      <c r="B176" s="323"/>
      <c r="C176" s="301" t="s">
        <v>56</v>
      </c>
      <c r="D176" s="301"/>
      <c r="E176" s="301"/>
      <c r="F176" s="322" t="s">
        <v>1592</v>
      </c>
      <c r="G176" s="301"/>
      <c r="H176" s="301" t="s">
        <v>1661</v>
      </c>
      <c r="I176" s="301" t="s">
        <v>1662</v>
      </c>
      <c r="J176" s="301">
        <v>1</v>
      </c>
      <c r="K176" s="344"/>
    </row>
    <row r="177" ht="15" customHeight="1">
      <c r="B177" s="323"/>
      <c r="C177" s="301" t="s">
        <v>52</v>
      </c>
      <c r="D177" s="301"/>
      <c r="E177" s="301"/>
      <c r="F177" s="322" t="s">
        <v>1592</v>
      </c>
      <c r="G177" s="301"/>
      <c r="H177" s="301" t="s">
        <v>1663</v>
      </c>
      <c r="I177" s="301" t="s">
        <v>1594</v>
      </c>
      <c r="J177" s="301">
        <v>20</v>
      </c>
      <c r="K177" s="344"/>
    </row>
    <row r="178" ht="15" customHeight="1">
      <c r="B178" s="323"/>
      <c r="C178" s="301" t="s">
        <v>118</v>
      </c>
      <c r="D178" s="301"/>
      <c r="E178" s="301"/>
      <c r="F178" s="322" t="s">
        <v>1592</v>
      </c>
      <c r="G178" s="301"/>
      <c r="H178" s="301" t="s">
        <v>1664</v>
      </c>
      <c r="I178" s="301" t="s">
        <v>1594</v>
      </c>
      <c r="J178" s="301">
        <v>255</v>
      </c>
      <c r="K178" s="344"/>
    </row>
    <row r="179" ht="15" customHeight="1">
      <c r="B179" s="323"/>
      <c r="C179" s="301" t="s">
        <v>119</v>
      </c>
      <c r="D179" s="301"/>
      <c r="E179" s="301"/>
      <c r="F179" s="322" t="s">
        <v>1592</v>
      </c>
      <c r="G179" s="301"/>
      <c r="H179" s="301" t="s">
        <v>1557</v>
      </c>
      <c r="I179" s="301" t="s">
        <v>1594</v>
      </c>
      <c r="J179" s="301">
        <v>10</v>
      </c>
      <c r="K179" s="344"/>
    </row>
    <row r="180" ht="15" customHeight="1">
      <c r="B180" s="323"/>
      <c r="C180" s="301" t="s">
        <v>120</v>
      </c>
      <c r="D180" s="301"/>
      <c r="E180" s="301"/>
      <c r="F180" s="322" t="s">
        <v>1592</v>
      </c>
      <c r="G180" s="301"/>
      <c r="H180" s="301" t="s">
        <v>1665</v>
      </c>
      <c r="I180" s="301" t="s">
        <v>1626</v>
      </c>
      <c r="J180" s="301"/>
      <c r="K180" s="344"/>
    </row>
    <row r="181" ht="15" customHeight="1">
      <c r="B181" s="323"/>
      <c r="C181" s="301" t="s">
        <v>1666</v>
      </c>
      <c r="D181" s="301"/>
      <c r="E181" s="301"/>
      <c r="F181" s="322" t="s">
        <v>1592</v>
      </c>
      <c r="G181" s="301"/>
      <c r="H181" s="301" t="s">
        <v>1667</v>
      </c>
      <c r="I181" s="301" t="s">
        <v>1626</v>
      </c>
      <c r="J181" s="301"/>
      <c r="K181" s="344"/>
    </row>
    <row r="182" ht="15" customHeight="1">
      <c r="B182" s="323"/>
      <c r="C182" s="301" t="s">
        <v>1655</v>
      </c>
      <c r="D182" s="301"/>
      <c r="E182" s="301"/>
      <c r="F182" s="322" t="s">
        <v>1592</v>
      </c>
      <c r="G182" s="301"/>
      <c r="H182" s="301" t="s">
        <v>1668</v>
      </c>
      <c r="I182" s="301" t="s">
        <v>1626</v>
      </c>
      <c r="J182" s="301"/>
      <c r="K182" s="344"/>
    </row>
    <row r="183" ht="15" customHeight="1">
      <c r="B183" s="323"/>
      <c r="C183" s="301" t="s">
        <v>122</v>
      </c>
      <c r="D183" s="301"/>
      <c r="E183" s="301"/>
      <c r="F183" s="322" t="s">
        <v>1598</v>
      </c>
      <c r="G183" s="301"/>
      <c r="H183" s="301" t="s">
        <v>1669</v>
      </c>
      <c r="I183" s="301" t="s">
        <v>1594</v>
      </c>
      <c r="J183" s="301">
        <v>50</v>
      </c>
      <c r="K183" s="344"/>
    </row>
    <row r="184" ht="15" customHeight="1">
      <c r="B184" s="323"/>
      <c r="C184" s="301" t="s">
        <v>1670</v>
      </c>
      <c r="D184" s="301"/>
      <c r="E184" s="301"/>
      <c r="F184" s="322" t="s">
        <v>1598</v>
      </c>
      <c r="G184" s="301"/>
      <c r="H184" s="301" t="s">
        <v>1671</v>
      </c>
      <c r="I184" s="301" t="s">
        <v>1672</v>
      </c>
      <c r="J184" s="301"/>
      <c r="K184" s="344"/>
    </row>
    <row r="185" ht="15" customHeight="1">
      <c r="B185" s="323"/>
      <c r="C185" s="301" t="s">
        <v>1673</v>
      </c>
      <c r="D185" s="301"/>
      <c r="E185" s="301"/>
      <c r="F185" s="322" t="s">
        <v>1598</v>
      </c>
      <c r="G185" s="301"/>
      <c r="H185" s="301" t="s">
        <v>1674</v>
      </c>
      <c r="I185" s="301" t="s">
        <v>1672</v>
      </c>
      <c r="J185" s="301"/>
      <c r="K185" s="344"/>
    </row>
    <row r="186" ht="15" customHeight="1">
      <c r="B186" s="323"/>
      <c r="C186" s="301" t="s">
        <v>1675</v>
      </c>
      <c r="D186" s="301"/>
      <c r="E186" s="301"/>
      <c r="F186" s="322" t="s">
        <v>1598</v>
      </c>
      <c r="G186" s="301"/>
      <c r="H186" s="301" t="s">
        <v>1676</v>
      </c>
      <c r="I186" s="301" t="s">
        <v>1672</v>
      </c>
      <c r="J186" s="301"/>
      <c r="K186" s="344"/>
    </row>
    <row r="187" ht="15" customHeight="1">
      <c r="B187" s="323"/>
      <c r="C187" s="356" t="s">
        <v>1677</v>
      </c>
      <c r="D187" s="301"/>
      <c r="E187" s="301"/>
      <c r="F187" s="322" t="s">
        <v>1598</v>
      </c>
      <c r="G187" s="301"/>
      <c r="H187" s="301" t="s">
        <v>1678</v>
      </c>
      <c r="I187" s="301" t="s">
        <v>1679</v>
      </c>
      <c r="J187" s="357" t="s">
        <v>1680</v>
      </c>
      <c r="K187" s="344"/>
    </row>
    <row r="188" ht="15" customHeight="1">
      <c r="B188" s="323"/>
      <c r="C188" s="307" t="s">
        <v>41</v>
      </c>
      <c r="D188" s="301"/>
      <c r="E188" s="301"/>
      <c r="F188" s="322" t="s">
        <v>1592</v>
      </c>
      <c r="G188" s="301"/>
      <c r="H188" s="297" t="s">
        <v>1681</v>
      </c>
      <c r="I188" s="301" t="s">
        <v>1682</v>
      </c>
      <c r="J188" s="301"/>
      <c r="K188" s="344"/>
    </row>
    <row r="189" ht="15" customHeight="1">
      <c r="B189" s="323"/>
      <c r="C189" s="307" t="s">
        <v>1683</v>
      </c>
      <c r="D189" s="301"/>
      <c r="E189" s="301"/>
      <c r="F189" s="322" t="s">
        <v>1592</v>
      </c>
      <c r="G189" s="301"/>
      <c r="H189" s="301" t="s">
        <v>1684</v>
      </c>
      <c r="I189" s="301" t="s">
        <v>1626</v>
      </c>
      <c r="J189" s="301"/>
      <c r="K189" s="344"/>
    </row>
    <row r="190" ht="15" customHeight="1">
      <c r="B190" s="323"/>
      <c r="C190" s="307" t="s">
        <v>1685</v>
      </c>
      <c r="D190" s="301"/>
      <c r="E190" s="301"/>
      <c r="F190" s="322" t="s">
        <v>1592</v>
      </c>
      <c r="G190" s="301"/>
      <c r="H190" s="301" t="s">
        <v>1686</v>
      </c>
      <c r="I190" s="301" t="s">
        <v>1626</v>
      </c>
      <c r="J190" s="301"/>
      <c r="K190" s="344"/>
    </row>
    <row r="191" ht="15" customHeight="1">
      <c r="B191" s="323"/>
      <c r="C191" s="307" t="s">
        <v>1687</v>
      </c>
      <c r="D191" s="301"/>
      <c r="E191" s="301"/>
      <c r="F191" s="322" t="s">
        <v>1598</v>
      </c>
      <c r="G191" s="301"/>
      <c r="H191" s="301" t="s">
        <v>1688</v>
      </c>
      <c r="I191" s="301" t="s">
        <v>1626</v>
      </c>
      <c r="J191" s="301"/>
      <c r="K191" s="344"/>
    </row>
    <row r="192" ht="15" customHeight="1">
      <c r="B192" s="350"/>
      <c r="C192" s="358"/>
      <c r="D192" s="332"/>
      <c r="E192" s="332"/>
      <c r="F192" s="332"/>
      <c r="G192" s="332"/>
      <c r="H192" s="332"/>
      <c r="I192" s="332"/>
      <c r="J192" s="332"/>
      <c r="K192" s="351"/>
    </row>
    <row r="193" ht="18.75" customHeight="1">
      <c r="B193" s="297"/>
      <c r="C193" s="301"/>
      <c r="D193" s="301"/>
      <c r="E193" s="301"/>
      <c r="F193" s="322"/>
      <c r="G193" s="301"/>
      <c r="H193" s="301"/>
      <c r="I193" s="301"/>
      <c r="J193" s="301"/>
      <c r="K193" s="297"/>
    </row>
    <row r="194" ht="18.75" customHeight="1">
      <c r="B194" s="297"/>
      <c r="C194" s="301"/>
      <c r="D194" s="301"/>
      <c r="E194" s="301"/>
      <c r="F194" s="322"/>
      <c r="G194" s="301"/>
      <c r="H194" s="301"/>
      <c r="I194" s="301"/>
      <c r="J194" s="301"/>
      <c r="K194" s="297"/>
    </row>
    <row r="195" ht="18.75" customHeight="1">
      <c r="B195" s="308"/>
      <c r="C195" s="308"/>
      <c r="D195" s="308"/>
      <c r="E195" s="308"/>
      <c r="F195" s="308"/>
      <c r="G195" s="308"/>
      <c r="H195" s="308"/>
      <c r="I195" s="308"/>
      <c r="J195" s="308"/>
      <c r="K195" s="308"/>
    </row>
    <row r="196" ht="13.5">
      <c r="B196" s="287"/>
      <c r="C196" s="288"/>
      <c r="D196" s="288"/>
      <c r="E196" s="288"/>
      <c r="F196" s="288"/>
      <c r="G196" s="288"/>
      <c r="H196" s="288"/>
      <c r="I196" s="288"/>
      <c r="J196" s="288"/>
      <c r="K196" s="289"/>
    </row>
    <row r="197" ht="21">
      <c r="B197" s="290"/>
      <c r="C197" s="291" t="s">
        <v>1689</v>
      </c>
      <c r="D197" s="291"/>
      <c r="E197" s="291"/>
      <c r="F197" s="291"/>
      <c r="G197" s="291"/>
      <c r="H197" s="291"/>
      <c r="I197" s="291"/>
      <c r="J197" s="291"/>
      <c r="K197" s="292"/>
    </row>
    <row r="198" ht="25.5" customHeight="1">
      <c r="B198" s="290"/>
      <c r="C198" s="359" t="s">
        <v>1690</v>
      </c>
      <c r="D198" s="359"/>
      <c r="E198" s="359"/>
      <c r="F198" s="359" t="s">
        <v>1691</v>
      </c>
      <c r="G198" s="360"/>
      <c r="H198" s="359" t="s">
        <v>1692</v>
      </c>
      <c r="I198" s="359"/>
      <c r="J198" s="359"/>
      <c r="K198" s="292"/>
    </row>
    <row r="199" ht="5.25" customHeight="1">
      <c r="B199" s="323"/>
      <c r="C199" s="320"/>
      <c r="D199" s="320"/>
      <c r="E199" s="320"/>
      <c r="F199" s="320"/>
      <c r="G199" s="301"/>
      <c r="H199" s="320"/>
      <c r="I199" s="320"/>
      <c r="J199" s="320"/>
      <c r="K199" s="344"/>
    </row>
    <row r="200" ht="15" customHeight="1">
      <c r="B200" s="323"/>
      <c r="C200" s="301" t="s">
        <v>1682</v>
      </c>
      <c r="D200" s="301"/>
      <c r="E200" s="301"/>
      <c r="F200" s="322" t="s">
        <v>42</v>
      </c>
      <c r="G200" s="301"/>
      <c r="H200" s="301" t="s">
        <v>1693</v>
      </c>
      <c r="I200" s="301"/>
      <c r="J200" s="301"/>
      <c r="K200" s="344"/>
    </row>
    <row r="201" ht="15" customHeight="1">
      <c r="B201" s="323"/>
      <c r="C201" s="329"/>
      <c r="D201" s="301"/>
      <c r="E201" s="301"/>
      <c r="F201" s="322" t="s">
        <v>43</v>
      </c>
      <c r="G201" s="301"/>
      <c r="H201" s="301" t="s">
        <v>1694</v>
      </c>
      <c r="I201" s="301"/>
      <c r="J201" s="301"/>
      <c r="K201" s="344"/>
    </row>
    <row r="202" ht="15" customHeight="1">
      <c r="B202" s="323"/>
      <c r="C202" s="329"/>
      <c r="D202" s="301"/>
      <c r="E202" s="301"/>
      <c r="F202" s="322" t="s">
        <v>46</v>
      </c>
      <c r="G202" s="301"/>
      <c r="H202" s="301" t="s">
        <v>1695</v>
      </c>
      <c r="I202" s="301"/>
      <c r="J202" s="301"/>
      <c r="K202" s="344"/>
    </row>
    <row r="203" ht="15" customHeight="1">
      <c r="B203" s="323"/>
      <c r="C203" s="301"/>
      <c r="D203" s="301"/>
      <c r="E203" s="301"/>
      <c r="F203" s="322" t="s">
        <v>44</v>
      </c>
      <c r="G203" s="301"/>
      <c r="H203" s="301" t="s">
        <v>1696</v>
      </c>
      <c r="I203" s="301"/>
      <c r="J203" s="301"/>
      <c r="K203" s="344"/>
    </row>
    <row r="204" ht="15" customHeight="1">
      <c r="B204" s="323"/>
      <c r="C204" s="301"/>
      <c r="D204" s="301"/>
      <c r="E204" s="301"/>
      <c r="F204" s="322" t="s">
        <v>45</v>
      </c>
      <c r="G204" s="301"/>
      <c r="H204" s="301" t="s">
        <v>1697</v>
      </c>
      <c r="I204" s="301"/>
      <c r="J204" s="301"/>
      <c r="K204" s="344"/>
    </row>
    <row r="205" ht="15" customHeight="1">
      <c r="B205" s="323"/>
      <c r="C205" s="301"/>
      <c r="D205" s="301"/>
      <c r="E205" s="301"/>
      <c r="F205" s="322"/>
      <c r="G205" s="301"/>
      <c r="H205" s="301"/>
      <c r="I205" s="301"/>
      <c r="J205" s="301"/>
      <c r="K205" s="344"/>
    </row>
    <row r="206" ht="15" customHeight="1">
      <c r="B206" s="323"/>
      <c r="C206" s="301" t="s">
        <v>1638</v>
      </c>
      <c r="D206" s="301"/>
      <c r="E206" s="301"/>
      <c r="F206" s="322" t="s">
        <v>77</v>
      </c>
      <c r="G206" s="301"/>
      <c r="H206" s="301" t="s">
        <v>1698</v>
      </c>
      <c r="I206" s="301"/>
      <c r="J206" s="301"/>
      <c r="K206" s="344"/>
    </row>
    <row r="207" ht="15" customHeight="1">
      <c r="B207" s="323"/>
      <c r="C207" s="329"/>
      <c r="D207" s="301"/>
      <c r="E207" s="301"/>
      <c r="F207" s="322" t="s">
        <v>1536</v>
      </c>
      <c r="G207" s="301"/>
      <c r="H207" s="301" t="s">
        <v>1537</v>
      </c>
      <c r="I207" s="301"/>
      <c r="J207" s="301"/>
      <c r="K207" s="344"/>
    </row>
    <row r="208" ht="15" customHeight="1">
      <c r="B208" s="323"/>
      <c r="C208" s="301"/>
      <c r="D208" s="301"/>
      <c r="E208" s="301"/>
      <c r="F208" s="322" t="s">
        <v>1534</v>
      </c>
      <c r="G208" s="301"/>
      <c r="H208" s="301" t="s">
        <v>1699</v>
      </c>
      <c r="I208" s="301"/>
      <c r="J208" s="301"/>
      <c r="K208" s="344"/>
    </row>
    <row r="209" ht="15" customHeight="1">
      <c r="B209" s="361"/>
      <c r="C209" s="329"/>
      <c r="D209" s="329"/>
      <c r="E209" s="329"/>
      <c r="F209" s="322" t="s">
        <v>1538</v>
      </c>
      <c r="G209" s="307"/>
      <c r="H209" s="348" t="s">
        <v>76</v>
      </c>
      <c r="I209" s="348"/>
      <c r="J209" s="348"/>
      <c r="K209" s="362"/>
    </row>
    <row r="210" ht="15" customHeight="1">
      <c r="B210" s="361"/>
      <c r="C210" s="329"/>
      <c r="D210" s="329"/>
      <c r="E210" s="329"/>
      <c r="F210" s="322" t="s">
        <v>1539</v>
      </c>
      <c r="G210" s="307"/>
      <c r="H210" s="348" t="s">
        <v>1700</v>
      </c>
      <c r="I210" s="348"/>
      <c r="J210" s="348"/>
      <c r="K210" s="362"/>
    </row>
    <row r="211" ht="15" customHeight="1">
      <c r="B211" s="361"/>
      <c r="C211" s="329"/>
      <c r="D211" s="329"/>
      <c r="E211" s="329"/>
      <c r="F211" s="363"/>
      <c r="G211" s="307"/>
      <c r="H211" s="364"/>
      <c r="I211" s="364"/>
      <c r="J211" s="364"/>
      <c r="K211" s="362"/>
    </row>
    <row r="212" ht="15" customHeight="1">
      <c r="B212" s="361"/>
      <c r="C212" s="301" t="s">
        <v>1662</v>
      </c>
      <c r="D212" s="329"/>
      <c r="E212" s="329"/>
      <c r="F212" s="322">
        <v>1</v>
      </c>
      <c r="G212" s="307"/>
      <c r="H212" s="348" t="s">
        <v>1701</v>
      </c>
      <c r="I212" s="348"/>
      <c r="J212" s="348"/>
      <c r="K212" s="362"/>
    </row>
    <row r="213" ht="15" customHeight="1">
      <c r="B213" s="361"/>
      <c r="C213" s="329"/>
      <c r="D213" s="329"/>
      <c r="E213" s="329"/>
      <c r="F213" s="322">
        <v>2</v>
      </c>
      <c r="G213" s="307"/>
      <c r="H213" s="348" t="s">
        <v>1702</v>
      </c>
      <c r="I213" s="348"/>
      <c r="J213" s="348"/>
      <c r="K213" s="362"/>
    </row>
    <row r="214" ht="15" customHeight="1">
      <c r="B214" s="361"/>
      <c r="C214" s="329"/>
      <c r="D214" s="329"/>
      <c r="E214" s="329"/>
      <c r="F214" s="322">
        <v>3</v>
      </c>
      <c r="G214" s="307"/>
      <c r="H214" s="348" t="s">
        <v>1703</v>
      </c>
      <c r="I214" s="348"/>
      <c r="J214" s="348"/>
      <c r="K214" s="362"/>
    </row>
    <row r="215" ht="15" customHeight="1">
      <c r="B215" s="361"/>
      <c r="C215" s="329"/>
      <c r="D215" s="329"/>
      <c r="E215" s="329"/>
      <c r="F215" s="322">
        <v>4</v>
      </c>
      <c r="G215" s="307"/>
      <c r="H215" s="348" t="s">
        <v>1704</v>
      </c>
      <c r="I215" s="348"/>
      <c r="J215" s="348"/>
      <c r="K215" s="362"/>
    </row>
    <row r="216" ht="12.75" customHeight="1">
      <c r="B216" s="365"/>
      <c r="C216" s="366"/>
      <c r="D216" s="366"/>
      <c r="E216" s="366"/>
      <c r="F216" s="366"/>
      <c r="G216" s="366"/>
      <c r="H216" s="366"/>
      <c r="I216" s="366"/>
      <c r="J216" s="366"/>
      <c r="K216" s="367"/>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PC-IPPROJEKT\Petr</dc:creator>
  <cp:lastModifiedBy>PC-IPPROJEKT\Petr</cp:lastModifiedBy>
  <dcterms:created xsi:type="dcterms:W3CDTF">2018-06-19T08:27:42Z</dcterms:created>
  <dcterms:modified xsi:type="dcterms:W3CDTF">2018-06-19T08:27:51Z</dcterms:modified>
</cp:coreProperties>
</file>